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14385" yWindow="-15" windowWidth="14430" windowHeight="12990" tabRatio="731" firstSheet="1" activeTab="1"/>
  </bookViews>
  <sheets>
    <sheet name="Feuil2" sheetId="14" state="hidden" r:id="rId1"/>
    <sheet name="Logt" sheetId="1" r:id="rId2"/>
    <sheet name="RP" sheetId="9" r:id="rId3"/>
    <sheet name="RP achevement construction" sheetId="26" r:id="rId4"/>
    <sheet name="Parc privé" sheetId="6" r:id="rId5"/>
    <sheet name="vacants" sheetId="7" r:id="rId6"/>
    <sheet name="tx vacants" sheetId="25" r:id="rId7"/>
    <sheet name="ménages" sheetId="3" r:id="rId8"/>
    <sheet name="pop" sheetId="2" r:id="rId9"/>
    <sheet name="selon taille ménage" sheetId="15" r:id="rId10"/>
    <sheet name="nb moy pers" sheetId="16" r:id="rId11"/>
    <sheet name="selon statut d'occ (2)" sheetId="10" state="hidden" r:id="rId12"/>
    <sheet name="65 ans et +" sheetId="4" state="hidden" r:id="rId13"/>
    <sheet name="moins de 25 ans" sheetId="5" state="hidden" r:id="rId14"/>
    <sheet name="-25ans" sheetId="20" r:id="rId15"/>
    <sheet name="65ans+" sheetId="21" r:id="rId16"/>
  </sheets>
  <definedNames>
    <definedName name="_xlnm._FilterDatabase" localSheetId="14" hidden="1">'-25ans'!$K$2:$K$59</definedName>
    <definedName name="_xlnm._FilterDatabase" localSheetId="1" hidden="1">Logt!$A$3:$BH$47</definedName>
    <definedName name="_xlnm._FilterDatabase" localSheetId="7" hidden="1">ménages!$J$3:$J$49</definedName>
    <definedName name="_xlnm._FilterDatabase" localSheetId="4" hidden="1">'Parc privé'!$F$3:$F$47</definedName>
    <definedName name="_xlnm._FilterDatabase" localSheetId="8" hidden="1">pop!$J$1:$J$73</definedName>
    <definedName name="_xlnm._FilterDatabase" localSheetId="2" hidden="1">RP!$A$3:$DV$47</definedName>
    <definedName name="_xlnm._FilterDatabase" localSheetId="3" hidden="1">'RP achevement construction'!$A$3:$P$47</definedName>
    <definedName name="_xlnm._FilterDatabase" localSheetId="6" hidden="1">'tx vacants'!$D$1:$D$48</definedName>
    <definedName name="_xlnm._FilterDatabase" localSheetId="5" hidden="1">vacants!$A$3:$AY$47</definedName>
    <definedName name="_xlnm.Print_Area" localSheetId="12">'65 ans et +'!$B$1:$CV$47</definedName>
    <definedName name="_xlnm.Print_Area" localSheetId="1">Logt!$B$1:$AQ$47</definedName>
    <definedName name="_xlnm.Print_Area" localSheetId="7">ménages!$B$3:$M$70</definedName>
    <definedName name="_xlnm.Print_Area" localSheetId="13">'moins de 25 ans'!$B$1:$CC$47</definedName>
    <definedName name="_xlnm.Print_Area" localSheetId="10">'nb moy pers'!$B$4:$Z$48</definedName>
    <definedName name="_xlnm.Print_Area" localSheetId="4">'Parc privé'!$A$1:$BJ$47</definedName>
    <definedName name="_xlnm.Print_Area" localSheetId="8">pop!$H$51:$T$107,pop!$BI$63:$BV$107,pop!$C$5:$L$50,pop!$O$5:$AJ$50,pop!$BI$5:$BV$50,pop!#REF!</definedName>
    <definedName name="_xlnm.Print_Area" localSheetId="2">RP!$B$1:$AQ$47</definedName>
    <definedName name="_xlnm.Print_Area" localSheetId="9">'selon taille ménage'!$B$2:$N$47</definedName>
    <definedName name="_xlnm.Print_Area" localSheetId="6">'tx vacants'!$B$1:$AL$79</definedName>
    <definedName name="_xlnm.Print_Area" localSheetId="5">vacants!$B$1:$AI$79</definedName>
  </definedNames>
  <calcPr calcId="145621"/>
  <pivotCaches>
    <pivotCache cacheId="0" r:id="rId17"/>
  </pivotCaches>
</workbook>
</file>

<file path=xl/calcChain.xml><?xml version="1.0" encoding="utf-8"?>
<calcChain xmlns="http://schemas.openxmlformats.org/spreadsheetml/2006/main">
  <c r="CI49" i="20" l="1"/>
  <c r="BV49" i="20"/>
  <c r="BY49" i="20"/>
  <c r="BV7" i="20"/>
  <c r="CI7" i="20"/>
  <c r="Y52" i="20" l="1"/>
  <c r="G52" i="20"/>
  <c r="I49" i="20" l="1"/>
  <c r="J49" i="20" s="1"/>
  <c r="BQ48" i="20"/>
  <c r="AZ48" i="20"/>
  <c r="AR48" i="20"/>
  <c r="AH48" i="20"/>
  <c r="AF48" i="20"/>
  <c r="AB48" i="20"/>
  <c r="Q48" i="20"/>
  <c r="I48" i="20"/>
  <c r="J48" i="20" s="1"/>
  <c r="CK47" i="20"/>
  <c r="CF47" i="20"/>
  <c r="CO47" i="20" s="1"/>
  <c r="CD47" i="20"/>
  <c r="CB47" i="20"/>
  <c r="CM47" i="20" s="1"/>
  <c r="BZ47" i="20"/>
  <c r="BX47" i="20"/>
  <c r="BS47" i="20"/>
  <c r="BQ47" i="20"/>
  <c r="BO47" i="20"/>
  <c r="BM47" i="20"/>
  <c r="BK47" i="20"/>
  <c r="BI47" i="20"/>
  <c r="BD47" i="20"/>
  <c r="BB47" i="20"/>
  <c r="AZ47" i="20"/>
  <c r="AX47" i="20"/>
  <c r="AT47" i="20"/>
  <c r="AR47" i="20"/>
  <c r="AO47" i="20"/>
  <c r="AL47" i="20"/>
  <c r="AJ47" i="20"/>
  <c r="AH47" i="20"/>
  <c r="AD47" i="20"/>
  <c r="AB47" i="20"/>
  <c r="W47" i="20"/>
  <c r="U47" i="20"/>
  <c r="S47" i="20"/>
  <c r="Q47" i="20"/>
  <c r="O47" i="20"/>
  <c r="I47" i="20"/>
  <c r="J47" i="20" s="1"/>
  <c r="CO46" i="20"/>
  <c r="CQ46" i="20" s="1"/>
  <c r="CN46" i="20" s="1"/>
  <c r="CM46" i="20"/>
  <c r="CK46" i="20"/>
  <c r="CL46" i="20" s="1"/>
  <c r="CH46" i="20"/>
  <c r="CE46" i="20" s="1"/>
  <c r="BU46" i="20"/>
  <c r="BT46" i="20"/>
  <c r="BP46" i="20"/>
  <c r="BN46" i="20"/>
  <c r="BC46" i="20"/>
  <c r="BA46" i="20"/>
  <c r="AW46" i="20"/>
  <c r="AV46" i="20"/>
  <c r="BF46" i="20" s="1"/>
  <c r="AO46" i="20"/>
  <c r="AN46" i="20"/>
  <c r="AM46" i="20"/>
  <c r="AI46" i="20"/>
  <c r="AG46" i="20"/>
  <c r="Y46" i="20"/>
  <c r="X46" i="20"/>
  <c r="I46" i="20"/>
  <c r="J46" i="20" s="1"/>
  <c r="CQ45" i="20"/>
  <c r="CO45" i="20"/>
  <c r="CM45" i="20"/>
  <c r="CK45" i="20"/>
  <c r="CL45" i="20" s="1"/>
  <c r="CH45" i="20"/>
  <c r="BU45" i="20"/>
  <c r="BP45" i="20" s="1"/>
  <c r="BT45" i="20"/>
  <c r="BR45" i="20"/>
  <c r="BJ45" i="20"/>
  <c r="BF45" i="20"/>
  <c r="BC45" i="20" s="1"/>
  <c r="BA45" i="20"/>
  <c r="AY45" i="20"/>
  <c r="AV45" i="20"/>
  <c r="AW45" i="20" s="1"/>
  <c r="AS45" i="20"/>
  <c r="AO45" i="20"/>
  <c r="AN45" i="20"/>
  <c r="AI45" i="20" s="1"/>
  <c r="AM45" i="20"/>
  <c r="AK45" i="20"/>
  <c r="AC45" i="20"/>
  <c r="Y45" i="20"/>
  <c r="T45" i="20" s="1"/>
  <c r="X45" i="20"/>
  <c r="V45" i="20"/>
  <c r="I45" i="20"/>
  <c r="J45" i="20" s="1"/>
  <c r="CO44" i="20"/>
  <c r="CQ44" i="20" s="1"/>
  <c r="CN44" i="20"/>
  <c r="CM44" i="20"/>
  <c r="CK44" i="20"/>
  <c r="CH44" i="20"/>
  <c r="CG44" i="20"/>
  <c r="CP44" i="20" s="1"/>
  <c r="CE44" i="20"/>
  <c r="CC44" i="20"/>
  <c r="CA44" i="20"/>
  <c r="CI44" i="20" s="1"/>
  <c r="BY44" i="20"/>
  <c r="BU44" i="20"/>
  <c r="BN44" i="20"/>
  <c r="BL44" i="20"/>
  <c r="AV44" i="20"/>
  <c r="AO44" i="20"/>
  <c r="AN44" i="20"/>
  <c r="AG44" i="20"/>
  <c r="AE44" i="20"/>
  <c r="Y44" i="20"/>
  <c r="R44" i="20" s="1"/>
  <c r="I44" i="20"/>
  <c r="J44" i="20" s="1"/>
  <c r="CO43" i="20"/>
  <c r="CQ43" i="20" s="1"/>
  <c r="CL43" i="20" s="1"/>
  <c r="CM43" i="20"/>
  <c r="CK43" i="20"/>
  <c r="CH43" i="20"/>
  <c r="CG43" i="20"/>
  <c r="CP43" i="20" s="1"/>
  <c r="CE43" i="20"/>
  <c r="CC43" i="20"/>
  <c r="CA43" i="20"/>
  <c r="BY43" i="20"/>
  <c r="CI43" i="20" s="1"/>
  <c r="BU43" i="20"/>
  <c r="BT43" i="20" s="1"/>
  <c r="BR43" i="20"/>
  <c r="BP43" i="20"/>
  <c r="BN43" i="20"/>
  <c r="BL43" i="20"/>
  <c r="BJ43" i="20"/>
  <c r="AY43" i="20"/>
  <c r="AW43" i="20"/>
  <c r="AV43" i="20"/>
  <c r="BF43" i="20" s="1"/>
  <c r="AU43" i="20"/>
  <c r="AS43" i="20"/>
  <c r="AO43" i="20"/>
  <c r="AN43" i="20"/>
  <c r="AM43" i="20" s="1"/>
  <c r="AK43" i="20"/>
  <c r="AI43" i="20"/>
  <c r="AG43" i="20"/>
  <c r="AE43" i="20"/>
  <c r="AC43" i="20"/>
  <c r="Y43" i="20"/>
  <c r="V43" i="20"/>
  <c r="T43" i="20"/>
  <c r="R43" i="20"/>
  <c r="P43" i="20"/>
  <c r="J43" i="20"/>
  <c r="I43" i="20"/>
  <c r="CO42" i="20"/>
  <c r="CQ42" i="20" s="1"/>
  <c r="CM42" i="20"/>
  <c r="CK42" i="20"/>
  <c r="CH42" i="20"/>
  <c r="CE42" i="20"/>
  <c r="CC42" i="20"/>
  <c r="BU42" i="20"/>
  <c r="AV42" i="20"/>
  <c r="AO42" i="20"/>
  <c r="AN42" i="20"/>
  <c r="AM42" i="20"/>
  <c r="AI42" i="20"/>
  <c r="Y42" i="20"/>
  <c r="X42" i="20"/>
  <c r="T42" i="20"/>
  <c r="R42" i="20"/>
  <c r="I42" i="20"/>
  <c r="J42" i="20" s="1"/>
  <c r="CO41" i="20"/>
  <c r="CM41" i="20"/>
  <c r="CK41" i="20"/>
  <c r="CQ41" i="20" s="1"/>
  <c r="CN41" i="20" s="1"/>
  <c r="CH41" i="20"/>
  <c r="CG41" i="20"/>
  <c r="CP41" i="20" s="1"/>
  <c r="BU41" i="20"/>
  <c r="BP41" i="20" s="1"/>
  <c r="BT41" i="20"/>
  <c r="BR41" i="20"/>
  <c r="BJ41" i="20"/>
  <c r="BF41" i="20"/>
  <c r="BC41" i="20" s="1"/>
  <c r="BA41" i="20"/>
  <c r="AY41" i="20"/>
  <c r="AV41" i="20"/>
  <c r="AW41" i="20" s="1"/>
  <c r="AS41" i="20"/>
  <c r="AO41" i="20"/>
  <c r="AN41" i="20"/>
  <c r="AI41" i="20" s="1"/>
  <c r="AM41" i="20"/>
  <c r="AK41" i="20"/>
  <c r="AC41" i="20"/>
  <c r="Y41" i="20"/>
  <c r="T41" i="20" s="1"/>
  <c r="X41" i="20"/>
  <c r="V41" i="20"/>
  <c r="I41" i="20"/>
  <c r="J41" i="20" s="1"/>
  <c r="CO40" i="20"/>
  <c r="CM40" i="20"/>
  <c r="CK40" i="20"/>
  <c r="CI40" i="20"/>
  <c r="CH40" i="20"/>
  <c r="CG40" i="20"/>
  <c r="CP40" i="20" s="1"/>
  <c r="CE40" i="20"/>
  <c r="CC40" i="20"/>
  <c r="CA40" i="20"/>
  <c r="BY40" i="20"/>
  <c r="BU40" i="20"/>
  <c r="BN40" i="20"/>
  <c r="BL40" i="20"/>
  <c r="AV40" i="20"/>
  <c r="AU40" i="20"/>
  <c r="AO40" i="20"/>
  <c r="AN40" i="20"/>
  <c r="AG40" i="20"/>
  <c r="AE40" i="20"/>
  <c r="Y40" i="20"/>
  <c r="R40" i="20"/>
  <c r="P40" i="20"/>
  <c r="I40" i="20"/>
  <c r="J40" i="20" s="1"/>
  <c r="CF39" i="20"/>
  <c r="CD39" i="20"/>
  <c r="CB39" i="20"/>
  <c r="CB48" i="20" s="1"/>
  <c r="BZ39" i="20"/>
  <c r="BX39" i="20"/>
  <c r="BU39" i="20"/>
  <c r="BS39" i="20"/>
  <c r="BS48" i="20" s="1"/>
  <c r="BQ39" i="20"/>
  <c r="BO39" i="20"/>
  <c r="BO48" i="20" s="1"/>
  <c r="BM39" i="20"/>
  <c r="BM48" i="20" s="1"/>
  <c r="BK39" i="20"/>
  <c r="BK48" i="20" s="1"/>
  <c r="BI39" i="20"/>
  <c r="BD39" i="20"/>
  <c r="BD48" i="20" s="1"/>
  <c r="BB39" i="20"/>
  <c r="AZ39" i="20"/>
  <c r="AX39" i="20"/>
  <c r="AT39" i="20"/>
  <c r="AT48" i="20" s="1"/>
  <c r="AR39" i="20"/>
  <c r="AL39" i="20"/>
  <c r="AL48" i="20" s="1"/>
  <c r="AJ39" i="20"/>
  <c r="AN39" i="20" s="1"/>
  <c r="AH39" i="20"/>
  <c r="AD39" i="20"/>
  <c r="AB39" i="20"/>
  <c r="W39" i="20"/>
  <c r="W48" i="20" s="1"/>
  <c r="U39" i="20"/>
  <c r="U48" i="20" s="1"/>
  <c r="S39" i="20"/>
  <c r="Q39" i="20"/>
  <c r="O39" i="20"/>
  <c r="I39" i="20"/>
  <c r="J39" i="20" s="1"/>
  <c r="CO38" i="20"/>
  <c r="CQ38" i="20" s="1"/>
  <c r="CM38" i="20"/>
  <c r="CK38" i="20"/>
  <c r="CI38" i="20"/>
  <c r="CH38" i="20"/>
  <c r="CG38" i="20"/>
  <c r="CP38" i="20" s="1"/>
  <c r="CE38" i="20"/>
  <c r="CC38" i="20"/>
  <c r="CA38" i="20"/>
  <c r="BY38" i="20"/>
  <c r="BU38" i="20"/>
  <c r="BN38" i="20" s="1"/>
  <c r="BF38" i="20"/>
  <c r="AV38" i="20"/>
  <c r="AO38" i="20"/>
  <c r="AN38" i="20"/>
  <c r="Y38" i="20"/>
  <c r="I38" i="20"/>
  <c r="J38" i="20" s="1"/>
  <c r="CO37" i="20"/>
  <c r="CQ37" i="20" s="1"/>
  <c r="CL37" i="20" s="1"/>
  <c r="CM37" i="20"/>
  <c r="CK37" i="20"/>
  <c r="CH37" i="20"/>
  <c r="CG37" i="20"/>
  <c r="CP37" i="20" s="1"/>
  <c r="CE37" i="20"/>
  <c r="CC37" i="20"/>
  <c r="CA37" i="20"/>
  <c r="BY37" i="20"/>
  <c r="BU37" i="20"/>
  <c r="BT37" i="20" s="1"/>
  <c r="BR37" i="20"/>
  <c r="BP37" i="20"/>
  <c r="BN37" i="20"/>
  <c r="BL37" i="20"/>
  <c r="BJ37" i="20"/>
  <c r="BV37" i="20" s="1"/>
  <c r="AY37" i="20"/>
  <c r="AW37" i="20"/>
  <c r="AV37" i="20"/>
  <c r="BF37" i="20" s="1"/>
  <c r="AU37" i="20"/>
  <c r="AS37" i="20"/>
  <c r="AO37" i="20"/>
  <c r="AN37" i="20"/>
  <c r="AM37" i="20" s="1"/>
  <c r="AK37" i="20"/>
  <c r="AI37" i="20"/>
  <c r="AG37" i="20"/>
  <c r="AE37" i="20"/>
  <c r="AC37" i="20"/>
  <c r="Y37" i="20"/>
  <c r="V37" i="20"/>
  <c r="T37" i="20"/>
  <c r="R37" i="20"/>
  <c r="P37" i="20"/>
  <c r="I37" i="20"/>
  <c r="J37" i="20" s="1"/>
  <c r="CO36" i="20"/>
  <c r="CQ36" i="20" s="1"/>
  <c r="CM36" i="20"/>
  <c r="CK36" i="20"/>
  <c r="CH36" i="20"/>
  <c r="CE36" i="20" s="1"/>
  <c r="CC36" i="20"/>
  <c r="BU36" i="20"/>
  <c r="BL36" i="20" s="1"/>
  <c r="BT36" i="20"/>
  <c r="BR36" i="20"/>
  <c r="BP36" i="20"/>
  <c r="BN36" i="20"/>
  <c r="BJ36" i="20"/>
  <c r="BV36" i="20" s="1"/>
  <c r="AV36" i="20"/>
  <c r="AS36" i="20"/>
  <c r="AO36" i="20"/>
  <c r="AN36" i="20"/>
  <c r="Y36" i="20"/>
  <c r="V36" i="20" s="1"/>
  <c r="T36" i="20"/>
  <c r="I36" i="20"/>
  <c r="J36" i="20" s="1"/>
  <c r="CP35" i="20"/>
  <c r="CO35" i="20"/>
  <c r="CM35" i="20"/>
  <c r="CK35" i="20"/>
  <c r="CH35" i="20"/>
  <c r="CG35" i="20"/>
  <c r="CC35" i="20"/>
  <c r="BU35" i="20"/>
  <c r="BP35" i="20" s="1"/>
  <c r="BT35" i="20"/>
  <c r="BR35" i="20"/>
  <c r="BN35" i="20"/>
  <c r="BL35" i="20"/>
  <c r="BJ35" i="20"/>
  <c r="AY35" i="20"/>
  <c r="AV35" i="20"/>
  <c r="AS35" i="20"/>
  <c r="AO35" i="20"/>
  <c r="AN35" i="20"/>
  <c r="AI35" i="20" s="1"/>
  <c r="AM35" i="20"/>
  <c r="AK35" i="20"/>
  <c r="AG35" i="20"/>
  <c r="AE35" i="20"/>
  <c r="AC35" i="20"/>
  <c r="Y35" i="20"/>
  <c r="P35" i="20"/>
  <c r="I35" i="20"/>
  <c r="J35" i="20" s="1"/>
  <c r="CO34" i="20"/>
  <c r="CM34" i="20"/>
  <c r="CK34" i="20"/>
  <c r="CH34" i="20"/>
  <c r="CG34" i="20"/>
  <c r="CP34" i="20" s="1"/>
  <c r="CE34" i="20"/>
  <c r="CC34" i="20"/>
  <c r="CA34" i="20"/>
  <c r="CI34" i="20" s="1"/>
  <c r="BY34" i="20"/>
  <c r="BU34" i="20"/>
  <c r="BL34" i="20"/>
  <c r="BJ34" i="20"/>
  <c r="BF34" i="20"/>
  <c r="BA34" i="20" s="1"/>
  <c r="BC34" i="20"/>
  <c r="AY34" i="20"/>
  <c r="AV34" i="20"/>
  <c r="AS34" i="20"/>
  <c r="AO34" i="20"/>
  <c r="AN34" i="20"/>
  <c r="AI34" i="20" s="1"/>
  <c r="AM34" i="20"/>
  <c r="AK34" i="20"/>
  <c r="AC34" i="20"/>
  <c r="Y34" i="20"/>
  <c r="X34" i="20"/>
  <c r="V34" i="20"/>
  <c r="J34" i="20"/>
  <c r="I34" i="20"/>
  <c r="CB33" i="20"/>
  <c r="BK33" i="20"/>
  <c r="AF33" i="20"/>
  <c r="AF49" i="20" s="1"/>
  <c r="I33" i="20"/>
  <c r="J33" i="20" s="1"/>
  <c r="CF32" i="20"/>
  <c r="CD32" i="20"/>
  <c r="CB32" i="20"/>
  <c r="BZ32" i="20"/>
  <c r="BX32" i="20"/>
  <c r="BS32" i="20"/>
  <c r="BQ32" i="20"/>
  <c r="BO32" i="20"/>
  <c r="BM32" i="20"/>
  <c r="BK32" i="20"/>
  <c r="BI32" i="20"/>
  <c r="BD32" i="20"/>
  <c r="BB32" i="20"/>
  <c r="AZ32" i="20"/>
  <c r="AX32" i="20"/>
  <c r="AT32" i="20"/>
  <c r="AR32" i="20"/>
  <c r="AO32" i="20"/>
  <c r="AL32" i="20"/>
  <c r="AJ32" i="20"/>
  <c r="AH32" i="20"/>
  <c r="AD32" i="20"/>
  <c r="AB32" i="20"/>
  <c r="W32" i="20"/>
  <c r="U32" i="20"/>
  <c r="S32" i="20"/>
  <c r="Q32" i="20"/>
  <c r="O32" i="20"/>
  <c r="I32" i="20"/>
  <c r="J32" i="20" s="1"/>
  <c r="CO31" i="20"/>
  <c r="CQ31" i="20" s="1"/>
  <c r="CM31" i="20"/>
  <c r="CK31" i="20"/>
  <c r="CH31" i="20"/>
  <c r="CC31" i="20" s="1"/>
  <c r="CG31" i="20"/>
  <c r="CP31" i="20" s="1"/>
  <c r="CE31" i="20"/>
  <c r="BU31" i="20"/>
  <c r="BR31" i="20"/>
  <c r="BF31" i="20"/>
  <c r="BA31" i="20" s="1"/>
  <c r="AV31" i="20"/>
  <c r="AO31" i="20"/>
  <c r="AN31" i="20"/>
  <c r="Y31" i="20"/>
  <c r="V31" i="20" s="1"/>
  <c r="I31" i="20"/>
  <c r="J31" i="20" s="1"/>
  <c r="CO30" i="20"/>
  <c r="CM30" i="20"/>
  <c r="CK30" i="20"/>
  <c r="CI30" i="20"/>
  <c r="CH30" i="20"/>
  <c r="BY30" i="20" s="1"/>
  <c r="CA30" i="20"/>
  <c r="BU30" i="20"/>
  <c r="BT30" i="20"/>
  <c r="BJ30" i="20"/>
  <c r="BF30" i="20"/>
  <c r="BC30" i="20"/>
  <c r="BA30" i="20"/>
  <c r="AV30" i="20"/>
  <c r="AU30" i="20"/>
  <c r="AS30" i="20"/>
  <c r="AO30" i="20"/>
  <c r="AN30" i="20"/>
  <c r="Y30" i="20"/>
  <c r="X30" i="20"/>
  <c r="P30" i="20"/>
  <c r="I30" i="20"/>
  <c r="J30" i="20" s="1"/>
  <c r="CO29" i="20"/>
  <c r="CQ29" i="20" s="1"/>
  <c r="CN29" i="20" s="1"/>
  <c r="CM29" i="20"/>
  <c r="CL29" i="20"/>
  <c r="CK29" i="20"/>
  <c r="CH29" i="20"/>
  <c r="CG29" i="20" s="1"/>
  <c r="CP29" i="20" s="1"/>
  <c r="CE29" i="20"/>
  <c r="CC29" i="20"/>
  <c r="CA29" i="20"/>
  <c r="BY29" i="20"/>
  <c r="CI29" i="20" s="1"/>
  <c r="BV29" i="20"/>
  <c r="BU29" i="20"/>
  <c r="BT29" i="20"/>
  <c r="BR29" i="20"/>
  <c r="BP29" i="20"/>
  <c r="BN29" i="20"/>
  <c r="BL29" i="20"/>
  <c r="BJ29" i="20"/>
  <c r="AY29" i="20"/>
  <c r="AV29" i="20"/>
  <c r="AU29" i="20"/>
  <c r="AS29" i="20"/>
  <c r="AO29" i="20"/>
  <c r="AN29" i="20"/>
  <c r="AM29" i="20"/>
  <c r="AK29" i="20"/>
  <c r="AI29" i="20"/>
  <c r="AG29" i="20"/>
  <c r="AE29" i="20"/>
  <c r="AC29" i="20"/>
  <c r="Y29" i="20"/>
  <c r="X29" i="20"/>
  <c r="V29" i="20"/>
  <c r="T29" i="20"/>
  <c r="R29" i="20"/>
  <c r="P29" i="20"/>
  <c r="I29" i="20"/>
  <c r="J29" i="20" s="1"/>
  <c r="CO28" i="20"/>
  <c r="CM28" i="20"/>
  <c r="CK28" i="20"/>
  <c r="CH28" i="20"/>
  <c r="CG28" i="20" s="1"/>
  <c r="CP28" i="20" s="1"/>
  <c r="BU28" i="20"/>
  <c r="BJ28" i="20" s="1"/>
  <c r="BV28" i="20" s="1"/>
  <c r="BT28" i="20"/>
  <c r="BR28" i="20"/>
  <c r="BP28" i="20"/>
  <c r="BN28" i="20"/>
  <c r="BL28" i="20"/>
  <c r="AY28" i="20"/>
  <c r="AV28" i="20"/>
  <c r="AU28" i="20"/>
  <c r="AO28" i="20"/>
  <c r="AN28" i="20"/>
  <c r="AC28" i="20" s="1"/>
  <c r="AM28" i="20"/>
  <c r="AK28" i="20"/>
  <c r="AI28" i="20"/>
  <c r="AG28" i="20"/>
  <c r="AE28" i="20"/>
  <c r="Y28" i="20"/>
  <c r="AS28" i="20" s="1"/>
  <c r="X28" i="20"/>
  <c r="V28" i="20"/>
  <c r="T28" i="20"/>
  <c r="R28" i="20"/>
  <c r="P28" i="20"/>
  <c r="I28" i="20"/>
  <c r="J28" i="20" s="1"/>
  <c r="CP27" i="20"/>
  <c r="CO27" i="20"/>
  <c r="CM27" i="20"/>
  <c r="CK27" i="20"/>
  <c r="CH27" i="20"/>
  <c r="CE27" i="20" s="1"/>
  <c r="BU27" i="20"/>
  <c r="BT27" i="20" s="1"/>
  <c r="BR27" i="20"/>
  <c r="BP27" i="20"/>
  <c r="BC27" i="20"/>
  <c r="BA27" i="20"/>
  <c r="AW27" i="20"/>
  <c r="AV27" i="20"/>
  <c r="BF27" i="20" s="1"/>
  <c r="AO27" i="20"/>
  <c r="AN27" i="20"/>
  <c r="AK27" i="20"/>
  <c r="AI27" i="20"/>
  <c r="Y27" i="20"/>
  <c r="X27" i="20"/>
  <c r="V27" i="20"/>
  <c r="T27" i="20"/>
  <c r="R27" i="20"/>
  <c r="I27" i="20"/>
  <c r="J27" i="20" s="1"/>
  <c r="CQ26" i="20"/>
  <c r="CL26" i="20" s="1"/>
  <c r="CP26" i="20"/>
  <c r="CO26" i="20"/>
  <c r="CM26" i="20"/>
  <c r="CK26" i="20"/>
  <c r="CH26" i="20"/>
  <c r="CE26" i="20" s="1"/>
  <c r="CG26" i="20"/>
  <c r="CC26" i="20"/>
  <c r="BY26" i="20"/>
  <c r="BU26" i="20"/>
  <c r="BP26" i="20" s="1"/>
  <c r="BT26" i="20"/>
  <c r="BR26" i="20"/>
  <c r="BN26" i="20"/>
  <c r="BL26" i="20"/>
  <c r="BV26" i="20" s="1"/>
  <c r="BJ26" i="20"/>
  <c r="BF26" i="20"/>
  <c r="AY26" i="20"/>
  <c r="AV26" i="20"/>
  <c r="AW26" i="20" s="1"/>
  <c r="AU26" i="20"/>
  <c r="AS26" i="20"/>
  <c r="AO26" i="20"/>
  <c r="AN26" i="20"/>
  <c r="AM26" i="20" s="1"/>
  <c r="Y26" i="20"/>
  <c r="T26" i="20" s="1"/>
  <c r="X26" i="20"/>
  <c r="V26" i="20"/>
  <c r="P26" i="20"/>
  <c r="I26" i="20"/>
  <c r="J26" i="20" s="1"/>
  <c r="CP25" i="20"/>
  <c r="CO25" i="20"/>
  <c r="CM25" i="20"/>
  <c r="CK25" i="20"/>
  <c r="CH25" i="20"/>
  <c r="CG25" i="20"/>
  <c r="CE25" i="20"/>
  <c r="CC25" i="20"/>
  <c r="CA25" i="20"/>
  <c r="BY25" i="20"/>
  <c r="CI25" i="20" s="1"/>
  <c r="BV25" i="20"/>
  <c r="BU25" i="20"/>
  <c r="BT25" i="20" s="1"/>
  <c r="BR25" i="20"/>
  <c r="BP25" i="20"/>
  <c r="BL25" i="20"/>
  <c r="BJ25" i="20"/>
  <c r="BF25" i="20"/>
  <c r="BA25" i="20" s="1"/>
  <c r="BC25" i="20"/>
  <c r="AV25" i="20"/>
  <c r="AW25" i="20" s="1"/>
  <c r="AO25" i="20"/>
  <c r="AN25" i="20"/>
  <c r="AK25" i="20" s="1"/>
  <c r="AG25" i="20"/>
  <c r="AE25" i="20"/>
  <c r="Y25" i="20"/>
  <c r="X25" i="20" s="1"/>
  <c r="V25" i="20"/>
  <c r="T25" i="20"/>
  <c r="P25" i="20"/>
  <c r="J25" i="20"/>
  <c r="I25" i="20"/>
  <c r="CO24" i="20"/>
  <c r="CQ24" i="20" s="1"/>
  <c r="CL24" i="20" s="1"/>
  <c r="CN24" i="20"/>
  <c r="CM24" i="20"/>
  <c r="CK24" i="20"/>
  <c r="CH24" i="20"/>
  <c r="CE24" i="20"/>
  <c r="BU24" i="20"/>
  <c r="BJ24" i="20" s="1"/>
  <c r="BV24" i="20" s="1"/>
  <c r="BT24" i="20"/>
  <c r="BR24" i="20"/>
  <c r="BN24" i="20"/>
  <c r="BL24" i="20"/>
  <c r="AY24" i="20"/>
  <c r="AW24" i="20"/>
  <c r="AV24" i="20"/>
  <c r="AU24" i="20"/>
  <c r="AS24" i="20"/>
  <c r="AO24" i="20"/>
  <c r="AN24" i="20"/>
  <c r="AM24" i="20" s="1"/>
  <c r="AK24" i="20"/>
  <c r="AI24" i="20"/>
  <c r="AE24" i="20"/>
  <c r="AC24" i="20"/>
  <c r="Y24" i="20"/>
  <c r="X24" i="20"/>
  <c r="V24" i="20"/>
  <c r="T24" i="20"/>
  <c r="R24" i="20"/>
  <c r="P24" i="20"/>
  <c r="J24" i="20"/>
  <c r="I24" i="20"/>
  <c r="CK23" i="20"/>
  <c r="CF23" i="20"/>
  <c r="CD23" i="20"/>
  <c r="CB23" i="20"/>
  <c r="CM23" i="20" s="1"/>
  <c r="BZ23" i="20"/>
  <c r="BX23" i="20"/>
  <c r="BS23" i="20"/>
  <c r="BQ23" i="20"/>
  <c r="BO23" i="20"/>
  <c r="BM23" i="20"/>
  <c r="BK23" i="20"/>
  <c r="BI23" i="20"/>
  <c r="BD23" i="20"/>
  <c r="BB23" i="20"/>
  <c r="AZ23" i="20"/>
  <c r="AX23" i="20"/>
  <c r="AT23" i="20"/>
  <c r="AR23" i="20"/>
  <c r="AR33" i="20" s="1"/>
  <c r="AL23" i="20"/>
  <c r="AJ23" i="20"/>
  <c r="AH23" i="20"/>
  <c r="AH33" i="20" s="1"/>
  <c r="AD23" i="20"/>
  <c r="AB23" i="20"/>
  <c r="W23" i="20"/>
  <c r="U23" i="20"/>
  <c r="U33" i="20" s="1"/>
  <c r="S23" i="20"/>
  <c r="Q23" i="20"/>
  <c r="O23" i="20"/>
  <c r="I23" i="20"/>
  <c r="J23" i="20" s="1"/>
  <c r="CQ22" i="20"/>
  <c r="CN22" i="20" s="1"/>
  <c r="CO22" i="20"/>
  <c r="CM22" i="20"/>
  <c r="CK22" i="20"/>
  <c r="CL22" i="20" s="1"/>
  <c r="CH22" i="20"/>
  <c r="CG22" i="20"/>
  <c r="CP22" i="20" s="1"/>
  <c r="BY22" i="20"/>
  <c r="BU22" i="20"/>
  <c r="BP22" i="20" s="1"/>
  <c r="BT22" i="20"/>
  <c r="BR22" i="20"/>
  <c r="BN22" i="20"/>
  <c r="BJ22" i="20"/>
  <c r="BF22" i="20"/>
  <c r="BC22" i="20" s="1"/>
  <c r="AY22" i="20"/>
  <c r="AV22" i="20"/>
  <c r="AW22" i="20" s="1"/>
  <c r="AS22" i="20"/>
  <c r="AO22" i="20"/>
  <c r="AN22" i="20"/>
  <c r="AI22" i="20" s="1"/>
  <c r="AM22" i="20"/>
  <c r="AK22" i="20"/>
  <c r="AG22" i="20"/>
  <c r="AC22" i="20"/>
  <c r="Y22" i="20"/>
  <c r="T22" i="20" s="1"/>
  <c r="X22" i="20"/>
  <c r="V22" i="20"/>
  <c r="R22" i="20"/>
  <c r="I22" i="20"/>
  <c r="J22" i="20" s="1"/>
  <c r="CP21" i="20"/>
  <c r="CO21" i="20"/>
  <c r="CM21" i="20"/>
  <c r="CK21" i="20"/>
  <c r="CH21" i="20"/>
  <c r="BY21" i="20"/>
  <c r="BU21" i="20"/>
  <c r="BP21" i="20" s="1"/>
  <c r="BT21" i="20"/>
  <c r="BR21" i="20"/>
  <c r="BN21" i="20"/>
  <c r="BJ21" i="20"/>
  <c r="BF21" i="20"/>
  <c r="BC21" i="20" s="1"/>
  <c r="BA21" i="20"/>
  <c r="AY21" i="20"/>
  <c r="AV21" i="20"/>
  <c r="AW21" i="20" s="1"/>
  <c r="AS21" i="20"/>
  <c r="AO21" i="20"/>
  <c r="AN21" i="20"/>
  <c r="AI21" i="20" s="1"/>
  <c r="AM21" i="20"/>
  <c r="AK21" i="20"/>
  <c r="AG21" i="20"/>
  <c r="AC21" i="20"/>
  <c r="Y21" i="20"/>
  <c r="T21" i="20" s="1"/>
  <c r="X21" i="20"/>
  <c r="V21" i="20"/>
  <c r="R21" i="20"/>
  <c r="I21" i="20"/>
  <c r="J21" i="20" s="1"/>
  <c r="CO20" i="20"/>
  <c r="CM20" i="20"/>
  <c r="CK20" i="20"/>
  <c r="CI20" i="20"/>
  <c r="CH20" i="20"/>
  <c r="CG20" i="20"/>
  <c r="CP20" i="20" s="1"/>
  <c r="CE20" i="20"/>
  <c r="CC20" i="20"/>
  <c r="CA20" i="20"/>
  <c r="BY20" i="20"/>
  <c r="BU20" i="20"/>
  <c r="BN20" i="20"/>
  <c r="AV20" i="20"/>
  <c r="AU20" i="20"/>
  <c r="AO20" i="20"/>
  <c r="AN20" i="20"/>
  <c r="AG20" i="20" s="1"/>
  <c r="Y20" i="20"/>
  <c r="R20" i="20"/>
  <c r="P20" i="20"/>
  <c r="I20" i="20"/>
  <c r="J20" i="20" s="1"/>
  <c r="CO19" i="20"/>
  <c r="CM19" i="20"/>
  <c r="CK19" i="20"/>
  <c r="CH19" i="20"/>
  <c r="CG19" i="20"/>
  <c r="CP19" i="20" s="1"/>
  <c r="CE19" i="20"/>
  <c r="CC19" i="20"/>
  <c r="CA19" i="20"/>
  <c r="BY19" i="20"/>
  <c r="CI19" i="20" s="1"/>
  <c r="BU19" i="20"/>
  <c r="BT19" i="20" s="1"/>
  <c r="BR19" i="20"/>
  <c r="BP19" i="20"/>
  <c r="BL19" i="20"/>
  <c r="BJ19" i="20"/>
  <c r="AY19" i="20"/>
  <c r="AW19" i="20"/>
  <c r="AV19" i="20"/>
  <c r="BF19" i="20" s="1"/>
  <c r="AU19" i="20"/>
  <c r="AS19" i="20"/>
  <c r="AO19" i="20"/>
  <c r="AN19" i="20"/>
  <c r="AM19" i="20" s="1"/>
  <c r="AK19" i="20"/>
  <c r="AI19" i="20"/>
  <c r="AE19" i="20"/>
  <c r="AC19" i="20"/>
  <c r="Y19" i="20"/>
  <c r="V19" i="20"/>
  <c r="T19" i="20"/>
  <c r="P19" i="20"/>
  <c r="I19" i="20"/>
  <c r="J19" i="20" s="1"/>
  <c r="CQ18" i="20"/>
  <c r="CL18" i="20" s="1"/>
  <c r="CO18" i="20"/>
  <c r="CN18" i="20"/>
  <c r="CM18" i="20"/>
  <c r="CK18" i="20"/>
  <c r="CH18" i="20"/>
  <c r="CE18" i="20"/>
  <c r="CC18" i="20"/>
  <c r="BU18" i="20"/>
  <c r="BT18" i="20"/>
  <c r="BP18" i="20"/>
  <c r="AV18" i="20"/>
  <c r="BF18" i="20" s="1"/>
  <c r="AO18" i="20"/>
  <c r="AN18" i="20"/>
  <c r="AM18" i="20" s="1"/>
  <c r="Y18" i="20"/>
  <c r="R18" i="20" s="1"/>
  <c r="X18" i="20"/>
  <c r="T18" i="20"/>
  <c r="I18" i="20"/>
  <c r="J18" i="20" s="1"/>
  <c r="CO17" i="20"/>
  <c r="CM17" i="20"/>
  <c r="CK17" i="20"/>
  <c r="CH17" i="20"/>
  <c r="BU17" i="20"/>
  <c r="BP17" i="20" s="1"/>
  <c r="BT17" i="20"/>
  <c r="BR17" i="20"/>
  <c r="BN17" i="20"/>
  <c r="BJ17" i="20"/>
  <c r="BF17" i="20"/>
  <c r="BC17" i="20" s="1"/>
  <c r="AY17" i="20"/>
  <c r="AV17" i="20"/>
  <c r="AW17" i="20" s="1"/>
  <c r="AS17" i="20"/>
  <c r="AO17" i="20"/>
  <c r="AN17" i="20"/>
  <c r="AI17" i="20" s="1"/>
  <c r="AM17" i="20"/>
  <c r="AK17" i="20"/>
  <c r="AG17" i="20"/>
  <c r="AC17" i="20"/>
  <c r="Y17" i="20"/>
  <c r="T17" i="20" s="1"/>
  <c r="X17" i="20"/>
  <c r="V17" i="20"/>
  <c r="R17" i="20"/>
  <c r="I17" i="20"/>
  <c r="J17" i="20" s="1"/>
  <c r="CK16" i="20"/>
  <c r="CF16" i="20"/>
  <c r="CD16" i="20"/>
  <c r="CM16" i="20" s="1"/>
  <c r="CB16" i="20"/>
  <c r="BZ16" i="20"/>
  <c r="BX16" i="20"/>
  <c r="BU16" i="20"/>
  <c r="BS16" i="20"/>
  <c r="BQ16" i="20"/>
  <c r="BP16" i="20"/>
  <c r="BO16" i="20"/>
  <c r="BM16" i="20"/>
  <c r="BK16" i="20"/>
  <c r="BL16" i="20" s="1"/>
  <c r="BI16" i="20"/>
  <c r="BD16" i="20"/>
  <c r="BB16" i="20"/>
  <c r="AZ16" i="20"/>
  <c r="AX16" i="20"/>
  <c r="AV16" i="20"/>
  <c r="BF16" i="20" s="1"/>
  <c r="AU16" i="20" s="1"/>
  <c r="AT16" i="20"/>
  <c r="AR16" i="20"/>
  <c r="AN16" i="20"/>
  <c r="AL16" i="20"/>
  <c r="AJ16" i="20"/>
  <c r="AH16" i="20"/>
  <c r="AD16" i="20"/>
  <c r="AB16" i="20"/>
  <c r="AC16" i="20" s="1"/>
  <c r="Y16" i="20"/>
  <c r="W16" i="20"/>
  <c r="U16" i="20"/>
  <c r="S16" i="20"/>
  <c r="T16" i="20" s="1"/>
  <c r="Q16" i="20"/>
  <c r="O16" i="20"/>
  <c r="I16" i="20"/>
  <c r="J16" i="20" s="1"/>
  <c r="CP15" i="20"/>
  <c r="CO15" i="20"/>
  <c r="CM15" i="20"/>
  <c r="CK15" i="20"/>
  <c r="CH15" i="20"/>
  <c r="CG15" i="20"/>
  <c r="CC15" i="20"/>
  <c r="BU15" i="20"/>
  <c r="BN15" i="20" s="1"/>
  <c r="BT15" i="20"/>
  <c r="BR15" i="20"/>
  <c r="BJ15" i="20"/>
  <c r="BF15" i="20"/>
  <c r="AV15" i="20"/>
  <c r="AO15" i="20"/>
  <c r="AN15" i="20"/>
  <c r="AM15" i="20"/>
  <c r="Y15" i="20"/>
  <c r="V15" i="20"/>
  <c r="I15" i="20"/>
  <c r="J15" i="20" s="1"/>
  <c r="CO14" i="20"/>
  <c r="CQ14" i="20" s="1"/>
  <c r="CN14" i="20" s="1"/>
  <c r="CM14" i="20"/>
  <c r="CK14" i="20"/>
  <c r="CL14" i="20" s="1"/>
  <c r="CI14" i="20"/>
  <c r="CH14" i="20"/>
  <c r="CG14" i="20"/>
  <c r="CP14" i="20" s="1"/>
  <c r="CE14" i="20"/>
  <c r="CC14" i="20"/>
  <c r="CA14" i="20"/>
  <c r="BY14" i="20"/>
  <c r="BU14" i="20"/>
  <c r="AY14" i="20"/>
  <c r="AW14" i="20"/>
  <c r="AV14" i="20"/>
  <c r="BF14" i="20" s="1"/>
  <c r="AU14" i="20"/>
  <c r="AS14" i="20"/>
  <c r="AO14" i="20"/>
  <c r="AN14" i="20"/>
  <c r="AM14" i="20" s="1"/>
  <c r="AK14" i="20"/>
  <c r="AI14" i="20"/>
  <c r="AG14" i="20"/>
  <c r="AE14" i="20"/>
  <c r="AC14" i="20"/>
  <c r="Y14" i="20"/>
  <c r="X14" i="20" s="1"/>
  <c r="T14" i="20"/>
  <c r="R14" i="20"/>
  <c r="P14" i="20"/>
  <c r="I14" i="20"/>
  <c r="J14" i="20" s="1"/>
  <c r="CO13" i="20"/>
  <c r="CM13" i="20"/>
  <c r="CK13" i="20"/>
  <c r="CH13" i="20"/>
  <c r="CC13" i="20" s="1"/>
  <c r="CG13" i="20"/>
  <c r="CP13" i="20" s="1"/>
  <c r="CE13" i="20"/>
  <c r="CA13" i="20"/>
  <c r="BY13" i="20"/>
  <c r="CI13" i="20" s="1"/>
  <c r="BU13" i="20"/>
  <c r="BT13" i="20" s="1"/>
  <c r="BR13" i="20"/>
  <c r="BP13" i="20"/>
  <c r="BN13" i="20"/>
  <c r="BL13" i="20"/>
  <c r="BJ13" i="20"/>
  <c r="BV13" i="20" s="1"/>
  <c r="AV13" i="20"/>
  <c r="AO13" i="20"/>
  <c r="AN13" i="20"/>
  <c r="AG13" i="20" s="1"/>
  <c r="Y13" i="20"/>
  <c r="P13" i="20" s="1"/>
  <c r="I13" i="20"/>
  <c r="J13" i="20" s="1"/>
  <c r="CO12" i="20"/>
  <c r="CQ12" i="20" s="1"/>
  <c r="CN12" i="20"/>
  <c r="CM12" i="20"/>
  <c r="CK12" i="20"/>
  <c r="CH12" i="20"/>
  <c r="CA12" i="20" s="1"/>
  <c r="CE12" i="20"/>
  <c r="CC12" i="20"/>
  <c r="BY12" i="20"/>
  <c r="CI12" i="20" s="1"/>
  <c r="BU12" i="20"/>
  <c r="BF12" i="20"/>
  <c r="BC12" i="20" s="1"/>
  <c r="BA12" i="20"/>
  <c r="AY12" i="20"/>
  <c r="AV12" i="20"/>
  <c r="AO12" i="20"/>
  <c r="AN12" i="20"/>
  <c r="Y12" i="20"/>
  <c r="V12" i="20"/>
  <c r="I12" i="20"/>
  <c r="J12" i="20" s="1"/>
  <c r="CM11" i="20"/>
  <c r="CF11" i="20"/>
  <c r="CD11" i="20"/>
  <c r="CB11" i="20"/>
  <c r="BZ11" i="20"/>
  <c r="CH11" i="20" s="1"/>
  <c r="CC11" i="20" s="1"/>
  <c r="BX11" i="20"/>
  <c r="BS11" i="20"/>
  <c r="BQ11" i="20"/>
  <c r="BO11" i="20"/>
  <c r="BM11" i="20"/>
  <c r="BU11" i="20" s="1"/>
  <c r="BK11" i="20"/>
  <c r="BI11" i="20"/>
  <c r="BD11" i="20"/>
  <c r="BB11" i="20"/>
  <c r="AZ11" i="20"/>
  <c r="AX11" i="20"/>
  <c r="AT11" i="20"/>
  <c r="AR11" i="20"/>
  <c r="AO11" i="20"/>
  <c r="AL11" i="20"/>
  <c r="AJ11" i="20"/>
  <c r="AH11" i="20"/>
  <c r="AD11" i="20"/>
  <c r="AB11" i="20"/>
  <c r="W11" i="20"/>
  <c r="U11" i="20"/>
  <c r="S11" i="20"/>
  <c r="Q11" i="20"/>
  <c r="O11" i="20"/>
  <c r="I11" i="20"/>
  <c r="J11" i="20" s="1"/>
  <c r="CO10" i="20"/>
  <c r="CQ10" i="20" s="1"/>
  <c r="CM10" i="20"/>
  <c r="CK10" i="20"/>
  <c r="CH10" i="20"/>
  <c r="CC10" i="20" s="1"/>
  <c r="CG10" i="20"/>
  <c r="CP10" i="20" s="1"/>
  <c r="CE10" i="20"/>
  <c r="BY10" i="20"/>
  <c r="BU10" i="20"/>
  <c r="BR10" i="20"/>
  <c r="BP10" i="20"/>
  <c r="BF10" i="20"/>
  <c r="BA10" i="20" s="1"/>
  <c r="BC10" i="20"/>
  <c r="AW10" i="20"/>
  <c r="AV10" i="20"/>
  <c r="AO10" i="20"/>
  <c r="AN10" i="20"/>
  <c r="AK10" i="20"/>
  <c r="AI10" i="20"/>
  <c r="Y10" i="20"/>
  <c r="V10" i="20"/>
  <c r="T10" i="20"/>
  <c r="I10" i="20"/>
  <c r="J10" i="20" s="1"/>
  <c r="CQ9" i="20"/>
  <c r="CO9" i="20"/>
  <c r="CM9" i="20"/>
  <c r="CL9" i="20"/>
  <c r="CK9" i="20"/>
  <c r="CH9" i="20"/>
  <c r="CA9" i="20"/>
  <c r="BY9" i="20"/>
  <c r="CI9" i="20" s="1"/>
  <c r="BU9" i="20"/>
  <c r="BT9" i="20"/>
  <c r="BL9" i="20"/>
  <c r="AV9" i="20"/>
  <c r="AU9" i="20"/>
  <c r="AO9" i="20"/>
  <c r="AN9" i="20"/>
  <c r="Y9" i="20"/>
  <c r="AS9" i="20" s="1"/>
  <c r="X9" i="20"/>
  <c r="J9" i="20"/>
  <c r="I9" i="20"/>
  <c r="CO8" i="20"/>
  <c r="CM8" i="20"/>
  <c r="CK8" i="20"/>
  <c r="CH8" i="20"/>
  <c r="CG8" i="20"/>
  <c r="CP8" i="20" s="1"/>
  <c r="CE8" i="20"/>
  <c r="CC8" i="20"/>
  <c r="CA8" i="20"/>
  <c r="BY8" i="20"/>
  <c r="CI8" i="20" s="1"/>
  <c r="BU8" i="20"/>
  <c r="BT8" i="20"/>
  <c r="BR8" i="20"/>
  <c r="BP8" i="20"/>
  <c r="BN8" i="20"/>
  <c r="BL8" i="20"/>
  <c r="BJ8" i="20"/>
  <c r="BV8" i="20" s="1"/>
  <c r="BF8" i="20"/>
  <c r="AY8" i="20"/>
  <c r="AW8" i="20"/>
  <c r="AV8" i="20"/>
  <c r="AU8" i="20"/>
  <c r="AS8" i="20"/>
  <c r="AO8" i="20"/>
  <c r="AN8" i="20"/>
  <c r="AM8" i="20"/>
  <c r="AK8" i="20"/>
  <c r="AI8" i="20"/>
  <c r="AG8" i="20"/>
  <c r="AE8" i="20"/>
  <c r="AC8" i="20"/>
  <c r="Y8" i="20"/>
  <c r="X8" i="20" s="1"/>
  <c r="V8" i="20"/>
  <c r="T8" i="20"/>
  <c r="R8" i="20"/>
  <c r="P8" i="20"/>
  <c r="I8" i="20"/>
  <c r="J8" i="20" s="1"/>
  <c r="CQ7" i="20"/>
  <c r="CO7" i="20"/>
  <c r="CM7" i="20"/>
  <c r="CN7" i="20" s="1"/>
  <c r="CK7" i="20"/>
  <c r="CH7" i="20"/>
  <c r="CG7" i="20" s="1"/>
  <c r="CP7" i="20" s="1"/>
  <c r="CA7" i="20"/>
  <c r="BU7" i="20"/>
  <c r="BJ7" i="20" s="1"/>
  <c r="BT7" i="20"/>
  <c r="BR7" i="20"/>
  <c r="BN7" i="20"/>
  <c r="BL7" i="20"/>
  <c r="AY7" i="20"/>
  <c r="AV7" i="20"/>
  <c r="AU7" i="20"/>
  <c r="AO7" i="20"/>
  <c r="AN7" i="20"/>
  <c r="AC7" i="20" s="1"/>
  <c r="AM7" i="20"/>
  <c r="AK7" i="20"/>
  <c r="AG7" i="20"/>
  <c r="AE7" i="20"/>
  <c r="Y7" i="20"/>
  <c r="AS7" i="20" s="1"/>
  <c r="X7" i="20"/>
  <c r="V7" i="20"/>
  <c r="R7" i="20"/>
  <c r="P7" i="20"/>
  <c r="I7" i="20"/>
  <c r="J7" i="20" s="1"/>
  <c r="BT11" i="20" l="1"/>
  <c r="BL11" i="20"/>
  <c r="BJ11" i="20"/>
  <c r="BV11" i="20" s="1"/>
  <c r="CN16" i="20"/>
  <c r="BA16" i="20"/>
  <c r="BL12" i="20"/>
  <c r="BR12" i="20"/>
  <c r="BP12" i="20"/>
  <c r="BN12" i="20"/>
  <c r="BT14" i="20"/>
  <c r="BJ14" i="20"/>
  <c r="BP14" i="20"/>
  <c r="BC15" i="20"/>
  <c r="BA15" i="20"/>
  <c r="V16" i="20"/>
  <c r="AG16" i="20"/>
  <c r="AE16" i="20"/>
  <c r="CH23" i="20"/>
  <c r="CO23" i="20"/>
  <c r="CQ23" i="20" s="1"/>
  <c r="CC7" i="20"/>
  <c r="CN9" i="20"/>
  <c r="T11" i="20"/>
  <c r="AH49" i="20"/>
  <c r="BK49" i="20"/>
  <c r="AE13" i="20"/>
  <c r="T15" i="20"/>
  <c r="AU15" i="20"/>
  <c r="P15" i="20"/>
  <c r="AY15" i="20"/>
  <c r="X15" i="20"/>
  <c r="CQ15" i="20"/>
  <c r="CN15" i="20" s="1"/>
  <c r="P16" i="20"/>
  <c r="AS16" i="20"/>
  <c r="BC18" i="20"/>
  <c r="BA18" i="20"/>
  <c r="BU23" i="20"/>
  <c r="BS33" i="20"/>
  <c r="BT23" i="20"/>
  <c r="CL23" i="20"/>
  <c r="BA26" i="20"/>
  <c r="BC26" i="20"/>
  <c r="BN31" i="20"/>
  <c r="BL31" i="20"/>
  <c r="BJ31" i="20"/>
  <c r="BV31" i="20" s="1"/>
  <c r="BT31" i="20"/>
  <c r="BP31" i="20"/>
  <c r="BC8" i="20"/>
  <c r="BA8" i="20"/>
  <c r="P9" i="20"/>
  <c r="BR9" i="20"/>
  <c r="BP9" i="20"/>
  <c r="BN9" i="20"/>
  <c r="R10" i="20"/>
  <c r="AU10" i="20"/>
  <c r="P10" i="20"/>
  <c r="AS10" i="20"/>
  <c r="X10" i="20"/>
  <c r="AY10" i="20"/>
  <c r="T12" i="20"/>
  <c r="BA14" i="20"/>
  <c r="BC14" i="20"/>
  <c r="R16" i="20"/>
  <c r="BT16" i="20"/>
  <c r="AW18" i="20"/>
  <c r="AW20" i="20"/>
  <c r="BF20" i="20"/>
  <c r="BA22" i="20"/>
  <c r="AK9" i="20"/>
  <c r="AI9" i="20"/>
  <c r="AG9" i="20"/>
  <c r="BY7" i="20"/>
  <c r="CE7" i="20"/>
  <c r="BZ49" i="20"/>
  <c r="CK11" i="20"/>
  <c r="BR16" i="20"/>
  <c r="BJ16" i="20"/>
  <c r="BV16" i="20" s="1"/>
  <c r="AW9" i="20"/>
  <c r="CA11" i="20"/>
  <c r="CL47" i="20"/>
  <c r="CQ8" i="20"/>
  <c r="CN8" i="20" s="1"/>
  <c r="AC9" i="20"/>
  <c r="CG9" i="20"/>
  <c r="CP9" i="20" s="1"/>
  <c r="CE9" i="20"/>
  <c r="CC9" i="20"/>
  <c r="AU13" i="20"/>
  <c r="BL14" i="20"/>
  <c r="AI16" i="20"/>
  <c r="CQ17" i="20"/>
  <c r="CN17" i="20" s="1"/>
  <c r="BC19" i="20"/>
  <c r="BA19" i="20"/>
  <c r="R23" i="20"/>
  <c r="Q33" i="20"/>
  <c r="AV23" i="20"/>
  <c r="CA24" i="20"/>
  <c r="BY24" i="20"/>
  <c r="CI24" i="20" s="1"/>
  <c r="CG24" i="20"/>
  <c r="CP24" i="20" s="1"/>
  <c r="CC24" i="20"/>
  <c r="CN28" i="20"/>
  <c r="AK30" i="20"/>
  <c r="AI30" i="20"/>
  <c r="AG30" i="20"/>
  <c r="AE30" i="20"/>
  <c r="AC30" i="20"/>
  <c r="AM30" i="20"/>
  <c r="AE36" i="20"/>
  <c r="AK36" i="20"/>
  <c r="AI36" i="20"/>
  <c r="AG36" i="20"/>
  <c r="AC36" i="20"/>
  <c r="AM36" i="20"/>
  <c r="BR39" i="20"/>
  <c r="BJ39" i="20"/>
  <c r="BT39" i="20"/>
  <c r="BL39" i="20"/>
  <c r="AG12" i="20"/>
  <c r="AE12" i="20"/>
  <c r="AC12" i="20"/>
  <c r="AM12" i="20"/>
  <c r="BC16" i="20"/>
  <c r="AM13" i="20"/>
  <c r="AK13" i="20"/>
  <c r="AI13" i="20"/>
  <c r="AC13" i="20"/>
  <c r="CL7" i="20"/>
  <c r="AY9" i="20"/>
  <c r="V9" i="20"/>
  <c r="T9" i="20"/>
  <c r="R9" i="20"/>
  <c r="AU12" i="20"/>
  <c r="AW12" i="20"/>
  <c r="R12" i="20"/>
  <c r="P12" i="20"/>
  <c r="AS12" i="20"/>
  <c r="X12" i="20"/>
  <c r="CE17" i="20"/>
  <c r="CC17" i="20"/>
  <c r="CA17" i="20"/>
  <c r="CG17" i="20"/>
  <c r="CP17" i="20" s="1"/>
  <c r="BY17" i="20"/>
  <c r="CI17" i="20" s="1"/>
  <c r="BT20" i="20"/>
  <c r="BR20" i="20"/>
  <c r="BP20" i="20"/>
  <c r="BJ20" i="20"/>
  <c r="BV20" i="20" s="1"/>
  <c r="BL20" i="20"/>
  <c r="AW29" i="20"/>
  <c r="BF29" i="20"/>
  <c r="AE9" i="20"/>
  <c r="AG10" i="20"/>
  <c r="AE10" i="20"/>
  <c r="AC10" i="20"/>
  <c r="AM10" i="20"/>
  <c r="CL10" i="20"/>
  <c r="AB49" i="20"/>
  <c r="AC11" i="20"/>
  <c r="BR11" i="20"/>
  <c r="AI12" i="20"/>
  <c r="BJ12" i="20"/>
  <c r="BV12" i="20" s="1"/>
  <c r="CL12" i="20"/>
  <c r="BF13" i="20"/>
  <c r="AW13" i="20"/>
  <c r="CQ13" i="20"/>
  <c r="CL13" i="20" s="1"/>
  <c r="BN14" i="20"/>
  <c r="AS15" i="20"/>
  <c r="AK16" i="20"/>
  <c r="BN16" i="20"/>
  <c r="Y23" i="20"/>
  <c r="BI33" i="20"/>
  <c r="BJ32" i="20"/>
  <c r="BF7" i="20"/>
  <c r="AV11" i="20"/>
  <c r="AW7" i="20"/>
  <c r="V13" i="20"/>
  <c r="AY13" i="20"/>
  <c r="T13" i="20"/>
  <c r="R13" i="20"/>
  <c r="AS13" i="20"/>
  <c r="Y11" i="20"/>
  <c r="P11" i="20" s="1"/>
  <c r="BN11" i="20"/>
  <c r="CL21" i="20"/>
  <c r="AI26" i="20"/>
  <c r="AK26" i="20"/>
  <c r="AG26" i="20"/>
  <c r="AE26" i="20"/>
  <c r="AC26" i="20"/>
  <c r="R31" i="20"/>
  <c r="AU31" i="20"/>
  <c r="P31" i="20"/>
  <c r="AS31" i="20"/>
  <c r="X31" i="20"/>
  <c r="T31" i="20"/>
  <c r="AY31" i="20"/>
  <c r="AW31" i="20"/>
  <c r="CL36" i="20"/>
  <c r="CN36" i="20"/>
  <c r="X11" i="20"/>
  <c r="AI15" i="20"/>
  <c r="AE15" i="20"/>
  <c r="AK15" i="20"/>
  <c r="AG15" i="20"/>
  <c r="AC15" i="20"/>
  <c r="AW16" i="20"/>
  <c r="AM9" i="20"/>
  <c r="BJ9" i="20"/>
  <c r="BV9" i="20" s="1"/>
  <c r="BN10" i="20"/>
  <c r="BL10" i="20"/>
  <c r="BJ10" i="20"/>
  <c r="BV10" i="20" s="1"/>
  <c r="BT10" i="20"/>
  <c r="CN10" i="20"/>
  <c r="BI49" i="20"/>
  <c r="CE11" i="20"/>
  <c r="AK12" i="20"/>
  <c r="BT12" i="20"/>
  <c r="X13" i="20"/>
  <c r="BR14" i="20"/>
  <c r="R15" i="20"/>
  <c r="AW15" i="20"/>
  <c r="X16" i="20"/>
  <c r="AM16" i="20"/>
  <c r="AE18" i="20"/>
  <c r="AC18" i="20"/>
  <c r="AK18" i="20"/>
  <c r="AI18" i="20"/>
  <c r="AG18" i="20"/>
  <c r="AM20" i="20"/>
  <c r="AK20" i="20"/>
  <c r="AI20" i="20"/>
  <c r="AC20" i="20"/>
  <c r="AE20" i="20"/>
  <c r="W33" i="20"/>
  <c r="Y32" i="20"/>
  <c r="T32" i="20" s="1"/>
  <c r="BZ33" i="20"/>
  <c r="CK32" i="20"/>
  <c r="BA38" i="20"/>
  <c r="BC38" i="20"/>
  <c r="AG39" i="20"/>
  <c r="AM39" i="20"/>
  <c r="AE39" i="20"/>
  <c r="AK39" i="20"/>
  <c r="AR49" i="20"/>
  <c r="CK39" i="20"/>
  <c r="BX48" i="20"/>
  <c r="AN47" i="20"/>
  <c r="AK47" i="20" s="1"/>
  <c r="T7" i="20"/>
  <c r="AI7" i="20"/>
  <c r="BP7" i="20"/>
  <c r="BF9" i="20"/>
  <c r="BS49" i="20"/>
  <c r="CB49" i="20"/>
  <c r="CE15" i="20"/>
  <c r="CA15" i="20"/>
  <c r="AY16" i="20"/>
  <c r="BL18" i="20"/>
  <c r="BJ18" i="20"/>
  <c r="BV18" i="20" s="1"/>
  <c r="BR18" i="20"/>
  <c r="CE21" i="20"/>
  <c r="CC21" i="20"/>
  <c r="CA21" i="20"/>
  <c r="AO23" i="20"/>
  <c r="BD33" i="20"/>
  <c r="CQ30" i="20"/>
  <c r="CL30" i="20" s="1"/>
  <c r="AG31" i="20"/>
  <c r="AE31" i="20"/>
  <c r="AC31" i="20"/>
  <c r="AM31" i="20"/>
  <c r="AK31" i="20"/>
  <c r="AI31" i="20"/>
  <c r="AT33" i="20"/>
  <c r="BY32" i="20"/>
  <c r="BV34" i="20"/>
  <c r="AM38" i="20"/>
  <c r="AK38" i="20"/>
  <c r="AI38" i="20"/>
  <c r="AC38" i="20"/>
  <c r="AE38" i="20"/>
  <c r="AG38" i="20"/>
  <c r="CM39" i="20"/>
  <c r="CD48" i="20"/>
  <c r="BI48" i="20"/>
  <c r="AL49" i="20"/>
  <c r="BP15" i="20"/>
  <c r="BL15" i="20"/>
  <c r="BV15" i="20" s="1"/>
  <c r="AO16" i="20"/>
  <c r="CH16" i="20"/>
  <c r="CC16" i="20" s="1"/>
  <c r="AU18" i="20"/>
  <c r="P18" i="20"/>
  <c r="AS18" i="20"/>
  <c r="AY18" i="20"/>
  <c r="V18" i="20"/>
  <c r="CA18" i="20"/>
  <c r="BY18" i="20"/>
  <c r="CI18" i="20" s="1"/>
  <c r="CG18" i="20"/>
  <c r="CP18" i="20" s="1"/>
  <c r="CQ19" i="20"/>
  <c r="CL19" i="20" s="1"/>
  <c r="X20" i="20"/>
  <c r="AY20" i="20"/>
  <c r="V20" i="20"/>
  <c r="T20" i="20"/>
  <c r="AS20" i="20"/>
  <c r="CQ20" i="20"/>
  <c r="CN20" i="20" s="1"/>
  <c r="CE22" i="20"/>
  <c r="CC22" i="20"/>
  <c r="CA22" i="20"/>
  <c r="CI22" i="20" s="1"/>
  <c r="BL23" i="20"/>
  <c r="AE27" i="20"/>
  <c r="AC27" i="20"/>
  <c r="AG27" i="20"/>
  <c r="AM27" i="20"/>
  <c r="BF28" i="20"/>
  <c r="AW28" i="20"/>
  <c r="CA28" i="20"/>
  <c r="BR30" i="20"/>
  <c r="BP30" i="20"/>
  <c r="BN30" i="20"/>
  <c r="BL30" i="20"/>
  <c r="BV30" i="20" s="1"/>
  <c r="AJ33" i="20"/>
  <c r="BN32" i="20"/>
  <c r="BM33" i="20"/>
  <c r="BU32" i="20"/>
  <c r="CM32" i="20"/>
  <c r="CD33" i="20"/>
  <c r="CM33" i="20" s="1"/>
  <c r="CH32" i="20"/>
  <c r="CC32" i="20" s="1"/>
  <c r="AW35" i="20"/>
  <c r="BF35" i="20"/>
  <c r="CL42" i="20"/>
  <c r="CN42" i="20"/>
  <c r="CA10" i="20"/>
  <c r="CI10" i="20" s="1"/>
  <c r="U49" i="20"/>
  <c r="AD49" i="20"/>
  <c r="AM11" i="20"/>
  <c r="CF49" i="20"/>
  <c r="CO11" i="20"/>
  <c r="CQ11" i="20" s="1"/>
  <c r="CN11" i="20" s="1"/>
  <c r="CG12" i="20"/>
  <c r="CP12" i="20" s="1"/>
  <c r="V14" i="20"/>
  <c r="BA17" i="20"/>
  <c r="CQ21" i="20"/>
  <c r="CN21" i="20" s="1"/>
  <c r="CN26" i="20"/>
  <c r="CN31" i="20"/>
  <c r="CG32" i="20"/>
  <c r="CP32" i="20" s="1"/>
  <c r="AZ33" i="20"/>
  <c r="AZ49" i="20" s="1"/>
  <c r="BF36" i="20"/>
  <c r="AW36" i="20"/>
  <c r="S48" i="20"/>
  <c r="Y48" i="20"/>
  <c r="X48" i="20"/>
  <c r="V11" i="20"/>
  <c r="AE11" i="20"/>
  <c r="AN11" i="20"/>
  <c r="BP11" i="20"/>
  <c r="BY11" i="20"/>
  <c r="CG11" i="20"/>
  <c r="CP11" i="20" s="1"/>
  <c r="BY15" i="20"/>
  <c r="CI15" i="20" s="1"/>
  <c r="BE16" i="20"/>
  <c r="BN18" i="20"/>
  <c r="BV19" i="20"/>
  <c r="AL33" i="20"/>
  <c r="AN23" i="20"/>
  <c r="AI23" i="20" s="1"/>
  <c r="CN23" i="20"/>
  <c r="AM25" i="20"/>
  <c r="AC25" i="20"/>
  <c r="AI25" i="20"/>
  <c r="CA27" i="20"/>
  <c r="BY27" i="20"/>
  <c r="CI27" i="20" s="1"/>
  <c r="CC27" i="20"/>
  <c r="BY28" i="20"/>
  <c r="CI28" i="20" s="1"/>
  <c r="CE28" i="20"/>
  <c r="CC28" i="20"/>
  <c r="BV35" i="20"/>
  <c r="BL42" i="20"/>
  <c r="BJ42" i="20"/>
  <c r="BR42" i="20"/>
  <c r="BT42" i="20"/>
  <c r="BP42" i="20"/>
  <c r="BN42" i="20"/>
  <c r="X44" i="20"/>
  <c r="AY44" i="20"/>
  <c r="V44" i="20"/>
  <c r="T44" i="20"/>
  <c r="AS44" i="20"/>
  <c r="AU44" i="20"/>
  <c r="P44" i="20"/>
  <c r="CE45" i="20"/>
  <c r="CC45" i="20"/>
  <c r="CA45" i="20"/>
  <c r="BY45" i="20"/>
  <c r="CG45" i="20"/>
  <c r="CP45" i="20" s="1"/>
  <c r="CA46" i="20"/>
  <c r="BY46" i="20"/>
  <c r="CG46" i="20"/>
  <c r="CP46" i="20" s="1"/>
  <c r="CC46" i="20"/>
  <c r="Y47" i="20"/>
  <c r="P47" i="20" s="1"/>
  <c r="CQ47" i="20"/>
  <c r="R19" i="20"/>
  <c r="AG19" i="20"/>
  <c r="BN19" i="20"/>
  <c r="AG24" i="20"/>
  <c r="BF24" i="20"/>
  <c r="AV32" i="20"/>
  <c r="BP24" i="20"/>
  <c r="R25" i="20"/>
  <c r="AY25" i="20"/>
  <c r="CA26" i="20"/>
  <c r="CI26" i="20" s="1"/>
  <c r="BN27" i="20"/>
  <c r="CQ28" i="20"/>
  <c r="S33" i="20"/>
  <c r="S49" i="20" s="1"/>
  <c r="AD33" i="20"/>
  <c r="AN48" i="20"/>
  <c r="AM48" i="20"/>
  <c r="CN43" i="20"/>
  <c r="BU47" i="20"/>
  <c r="BJ47" i="20" s="1"/>
  <c r="CO16" i="20"/>
  <c r="CQ16" i="20" s="1"/>
  <c r="CL16" i="20" s="1"/>
  <c r="P17" i="20"/>
  <c r="AE17" i="20"/>
  <c r="AU17" i="20"/>
  <c r="BL17" i="20"/>
  <c r="BV17" i="20" s="1"/>
  <c r="X19" i="20"/>
  <c r="P21" i="20"/>
  <c r="AE21" i="20"/>
  <c r="AU21" i="20"/>
  <c r="BL21" i="20"/>
  <c r="BV21" i="20" s="1"/>
  <c r="P22" i="20"/>
  <c r="AE22" i="20"/>
  <c r="AU22" i="20"/>
  <c r="BL22" i="20"/>
  <c r="BV22" i="20" s="1"/>
  <c r="AU27" i="20"/>
  <c r="P27" i="20"/>
  <c r="AS27" i="20"/>
  <c r="CQ27" i="20"/>
  <c r="CL27" i="20" s="1"/>
  <c r="CL28" i="20"/>
  <c r="AY30" i="20"/>
  <c r="V30" i="20"/>
  <c r="AW30" i="20"/>
  <c r="T30" i="20"/>
  <c r="R30" i="20"/>
  <c r="BC31" i="20"/>
  <c r="AN32" i="20"/>
  <c r="AI32" i="20" s="1"/>
  <c r="BB33" i="20"/>
  <c r="BB49" i="20" s="1"/>
  <c r="BP32" i="20"/>
  <c r="BT34" i="20"/>
  <c r="BR34" i="20"/>
  <c r="BP34" i="20"/>
  <c r="BN34" i="20"/>
  <c r="CQ35" i="20"/>
  <c r="CN35" i="20" s="1"/>
  <c r="X38" i="20"/>
  <c r="AY38" i="20"/>
  <c r="V38" i="20"/>
  <c r="T38" i="20"/>
  <c r="AS38" i="20"/>
  <c r="R38" i="20"/>
  <c r="AU38" i="20"/>
  <c r="P38" i="20"/>
  <c r="CE41" i="20"/>
  <c r="CC41" i="20"/>
  <c r="CA41" i="20"/>
  <c r="BY41" i="20"/>
  <c r="CI41" i="20" s="1"/>
  <c r="BF42" i="20"/>
  <c r="AW42" i="20"/>
  <c r="AU46" i="20"/>
  <c r="P46" i="20"/>
  <c r="AS46" i="20"/>
  <c r="AY46" i="20"/>
  <c r="V46" i="20"/>
  <c r="T46" i="20"/>
  <c r="R46" i="20"/>
  <c r="R47" i="20"/>
  <c r="AX33" i="20"/>
  <c r="AS25" i="20"/>
  <c r="BL27" i="20"/>
  <c r="BJ27" i="20"/>
  <c r="O33" i="20"/>
  <c r="BQ33" i="20"/>
  <c r="AU36" i="20"/>
  <c r="P36" i="20"/>
  <c r="R36" i="20"/>
  <c r="AY36" i="20"/>
  <c r="X36" i="20"/>
  <c r="CA36" i="20"/>
  <c r="BY36" i="20"/>
  <c r="CG36" i="20"/>
  <c r="CP36" i="20" s="1"/>
  <c r="BT38" i="20"/>
  <c r="BR38" i="20"/>
  <c r="BP38" i="20"/>
  <c r="BJ38" i="20"/>
  <c r="BL38" i="20"/>
  <c r="AX48" i="20"/>
  <c r="AW44" i="20"/>
  <c r="BF44" i="20"/>
  <c r="CA47" i="20"/>
  <c r="BZ48" i="20"/>
  <c r="CH47" i="20"/>
  <c r="AI48" i="20"/>
  <c r="AU25" i="20"/>
  <c r="BN25" i="20"/>
  <c r="CQ25" i="20"/>
  <c r="CN25" i="20" s="1"/>
  <c r="R26" i="20"/>
  <c r="AY27" i="20"/>
  <c r="CG30" i="20"/>
  <c r="CP30" i="20" s="1"/>
  <c r="CE30" i="20"/>
  <c r="CC30" i="20"/>
  <c r="CL31" i="20"/>
  <c r="AB33" i="20"/>
  <c r="BR32" i="20"/>
  <c r="T35" i="20"/>
  <c r="X35" i="20"/>
  <c r="V35" i="20"/>
  <c r="R35" i="20"/>
  <c r="AU35" i="20"/>
  <c r="CN38" i="20"/>
  <c r="AI39" i="20"/>
  <c r="CL41" i="20"/>
  <c r="Y39" i="20"/>
  <c r="T39" i="20" s="1"/>
  <c r="CE35" i="20"/>
  <c r="CA35" i="20"/>
  <c r="V48" i="20"/>
  <c r="CF48" i="20"/>
  <c r="CH39" i="20"/>
  <c r="CE39" i="20" s="1"/>
  <c r="AM40" i="20"/>
  <c r="AK40" i="20"/>
  <c r="AI40" i="20"/>
  <c r="AC40" i="20"/>
  <c r="BT40" i="20"/>
  <c r="BR40" i="20"/>
  <c r="BP40" i="20"/>
  <c r="BJ40" i="20"/>
  <c r="BV40" i="20" s="1"/>
  <c r="AE42" i="20"/>
  <c r="AC42" i="20"/>
  <c r="AK42" i="20"/>
  <c r="BV43" i="20"/>
  <c r="X47" i="20"/>
  <c r="BY31" i="20"/>
  <c r="CI31" i="20" s="1"/>
  <c r="BO33" i="20"/>
  <c r="BO49" i="20" s="1"/>
  <c r="BX33" i="20"/>
  <c r="BX49" i="20" s="1"/>
  <c r="CF33" i="20"/>
  <c r="P34" i="20"/>
  <c r="AE34" i="20"/>
  <c r="AU34" i="20"/>
  <c r="CQ34" i="20"/>
  <c r="CN34" i="20" s="1"/>
  <c r="CL38" i="20"/>
  <c r="BN39" i="20"/>
  <c r="AV47" i="20"/>
  <c r="AW40" i="20"/>
  <c r="AM44" i="20"/>
  <c r="AK44" i="20"/>
  <c r="AI44" i="20"/>
  <c r="AC44" i="20"/>
  <c r="BT44" i="20"/>
  <c r="BR44" i="20"/>
  <c r="BP44" i="20"/>
  <c r="BJ44" i="20"/>
  <c r="BV44" i="20" s="1"/>
  <c r="AE46" i="20"/>
  <c r="AC46" i="20"/>
  <c r="AK46" i="20"/>
  <c r="CN47" i="20"/>
  <c r="AJ48" i="20"/>
  <c r="BB48" i="20"/>
  <c r="CA31" i="20"/>
  <c r="CO32" i="20"/>
  <c r="CQ32" i="20" s="1"/>
  <c r="R34" i="20"/>
  <c r="AG34" i="20"/>
  <c r="AV39" i="20"/>
  <c r="BC37" i="20"/>
  <c r="BA37" i="20"/>
  <c r="O48" i="20"/>
  <c r="AC39" i="20"/>
  <c r="CO39" i="20"/>
  <c r="CQ39" i="20" s="1"/>
  <c r="X40" i="20"/>
  <c r="AY40" i="20"/>
  <c r="V40" i="20"/>
  <c r="T40" i="20"/>
  <c r="AS40" i="20"/>
  <c r="CQ40" i="20"/>
  <c r="CN40" i="20" s="1"/>
  <c r="AU42" i="20"/>
  <c r="P42" i="20"/>
  <c r="AS42" i="20"/>
  <c r="AY42" i="20"/>
  <c r="V42" i="20"/>
  <c r="CA42" i="20"/>
  <c r="BY42" i="20"/>
  <c r="CI42" i="20" s="1"/>
  <c r="CG42" i="20"/>
  <c r="CP42" i="20" s="1"/>
  <c r="CL44" i="20"/>
  <c r="BL46" i="20"/>
  <c r="BJ46" i="20"/>
  <c r="BR46" i="20"/>
  <c r="T34" i="20"/>
  <c r="AW34" i="20"/>
  <c r="BY35" i="20"/>
  <c r="CI35" i="20" s="1"/>
  <c r="CI37" i="20"/>
  <c r="CN37" i="20"/>
  <c r="AW38" i="20"/>
  <c r="AD48" i="20"/>
  <c r="AO39" i="20"/>
  <c r="BP39" i="20"/>
  <c r="BF40" i="20"/>
  <c r="AG42" i="20"/>
  <c r="BC43" i="20"/>
  <c r="BA43" i="20"/>
  <c r="CN45" i="20"/>
  <c r="BR47" i="20"/>
  <c r="CE47" i="20"/>
  <c r="X37" i="20"/>
  <c r="P41" i="20"/>
  <c r="AE41" i="20"/>
  <c r="AU41" i="20"/>
  <c r="BL41" i="20"/>
  <c r="BV41" i="20" s="1"/>
  <c r="X43" i="20"/>
  <c r="P45" i="20"/>
  <c r="AE45" i="20"/>
  <c r="AU45" i="20"/>
  <c r="BL45" i="20"/>
  <c r="BV45" i="20" s="1"/>
  <c r="R41" i="20"/>
  <c r="AG41" i="20"/>
  <c r="BN41" i="20"/>
  <c r="R45" i="20"/>
  <c r="AG45" i="20"/>
  <c r="BN45" i="20"/>
  <c r="CK49" i="20" l="1"/>
  <c r="BV47" i="20"/>
  <c r="BY47" i="20"/>
  <c r="CI47" i="20" s="1"/>
  <c r="CG47" i="20"/>
  <c r="CP47" i="20" s="1"/>
  <c r="CL35" i="20"/>
  <c r="AG48" i="20"/>
  <c r="AC48" i="20"/>
  <c r="AO49" i="20"/>
  <c r="BC35" i="20"/>
  <c r="BA35" i="20"/>
  <c r="BC28" i="20"/>
  <c r="BA28" i="20"/>
  <c r="CL20" i="20"/>
  <c r="Y33" i="20"/>
  <c r="AT49" i="20"/>
  <c r="CN13" i="20"/>
  <c r="BV14" i="20"/>
  <c r="AC33" i="20"/>
  <c r="BV38" i="20"/>
  <c r="BV27" i="20"/>
  <c r="BC42" i="20"/>
  <c r="BA42" i="20"/>
  <c r="AO33" i="20"/>
  <c r="CI45" i="20"/>
  <c r="BV42" i="20"/>
  <c r="AM23" i="20"/>
  <c r="CI11" i="20"/>
  <c r="AK32" i="20"/>
  <c r="AE32" i="20"/>
  <c r="CN30" i="20"/>
  <c r="BY39" i="20"/>
  <c r="CI39" i="20" s="1"/>
  <c r="CN27" i="20"/>
  <c r="BV39" i="20"/>
  <c r="CN19" i="20"/>
  <c r="CL11" i="20"/>
  <c r="CE16" i="20"/>
  <c r="CL8" i="20"/>
  <c r="CE23" i="20"/>
  <c r="CC23" i="20"/>
  <c r="CK48" i="20"/>
  <c r="CC47" i="20"/>
  <c r="BP47" i="20"/>
  <c r="BL47" i="20"/>
  <c r="BT47" i="20"/>
  <c r="AX49" i="20"/>
  <c r="CN39" i="20"/>
  <c r="BC9" i="20"/>
  <c r="BA9" i="20"/>
  <c r="CH33" i="20"/>
  <c r="CC33" i="20" s="1"/>
  <c r="CO33" i="20"/>
  <c r="CQ33" i="20" s="1"/>
  <c r="CN33" i="20" s="1"/>
  <c r="BN47" i="20"/>
  <c r="BC24" i="20"/>
  <c r="BA24" i="20"/>
  <c r="AK11" i="20"/>
  <c r="AG11" i="20"/>
  <c r="CA23" i="20"/>
  <c r="CN32" i="20"/>
  <c r="CL32" i="20"/>
  <c r="BM49" i="20"/>
  <c r="BA13" i="20"/>
  <c r="BC13" i="20"/>
  <c r="CL17" i="20"/>
  <c r="O49" i="20"/>
  <c r="BU33" i="20"/>
  <c r="BL33" i="20" s="1"/>
  <c r="BR33" i="20"/>
  <c r="AM32" i="20"/>
  <c r="AG32" i="20"/>
  <c r="AM47" i="20"/>
  <c r="AC47" i="20"/>
  <c r="AE47" i="20"/>
  <c r="AI47" i="20"/>
  <c r="AG47" i="20"/>
  <c r="X39" i="20"/>
  <c r="P39" i="20"/>
  <c r="R39" i="20"/>
  <c r="V39" i="20"/>
  <c r="AC32" i="20"/>
  <c r="T47" i="20"/>
  <c r="V47" i="20"/>
  <c r="AG23" i="20"/>
  <c r="AE23" i="20"/>
  <c r="AK23" i="20"/>
  <c r="AC23" i="20"/>
  <c r="CA49" i="20"/>
  <c r="AE48" i="20"/>
  <c r="AO48" i="20"/>
  <c r="P48" i="20"/>
  <c r="BA44" i="20"/>
  <c r="BC44" i="20"/>
  <c r="T48" i="20"/>
  <c r="CE33" i="20"/>
  <c r="CL39" i="20"/>
  <c r="CK33" i="20"/>
  <c r="CA39" i="20"/>
  <c r="CC39" i="20"/>
  <c r="CG39" i="20"/>
  <c r="CP39" i="20" s="1"/>
  <c r="CM48" i="20"/>
  <c r="BA36" i="20"/>
  <c r="BC36" i="20"/>
  <c r="R48" i="20"/>
  <c r="CE32" i="20"/>
  <c r="BY23" i="20"/>
  <c r="CI23" i="20" s="1"/>
  <c r="CA33" i="20"/>
  <c r="R11" i="20"/>
  <c r="V23" i="20"/>
  <c r="X23" i="20"/>
  <c r="T23" i="20"/>
  <c r="P23" i="20"/>
  <c r="BF23" i="20"/>
  <c r="AW23" i="20"/>
  <c r="BA20" i="20"/>
  <c r="BC20" i="20"/>
  <c r="BP23" i="20"/>
  <c r="BN23" i="20"/>
  <c r="BR23" i="20"/>
  <c r="BJ23" i="20"/>
  <c r="BV23" i="20" s="1"/>
  <c r="CL15" i="20"/>
  <c r="R32" i="20"/>
  <c r="BC7" i="20"/>
  <c r="BA7" i="20"/>
  <c r="R33" i="20"/>
  <c r="BY16" i="20"/>
  <c r="CI16" i="20" s="1"/>
  <c r="CG16" i="20"/>
  <c r="CP16" i="20" s="1"/>
  <c r="CA16" i="20"/>
  <c r="Q49" i="20"/>
  <c r="BQ49" i="20"/>
  <c r="P32" i="20"/>
  <c r="BF32" i="20"/>
  <c r="AW32" i="20"/>
  <c r="AV33" i="20"/>
  <c r="CL40" i="20"/>
  <c r="AN33" i="20"/>
  <c r="AE33" i="20" s="1"/>
  <c r="AM33" i="20"/>
  <c r="CH49" i="20"/>
  <c r="CO49" i="20"/>
  <c r="CA32" i="20"/>
  <c r="CI32" i="20" s="1"/>
  <c r="CL25" i="20"/>
  <c r="BC29" i="20"/>
  <c r="BA29" i="20"/>
  <c r="BA40" i="20"/>
  <c r="BC40" i="20"/>
  <c r="BF47" i="20"/>
  <c r="AW47" i="20" s="1"/>
  <c r="BV46" i="20"/>
  <c r="AV48" i="20"/>
  <c r="BF39" i="20"/>
  <c r="AK48" i="20"/>
  <c r="CO48" i="20"/>
  <c r="CH48" i="20"/>
  <c r="CC48" i="20" s="1"/>
  <c r="CI36" i="20"/>
  <c r="CL34" i="20"/>
  <c r="BU48" i="20"/>
  <c r="CI46" i="20"/>
  <c r="V32" i="20"/>
  <c r="BT32" i="20"/>
  <c r="BL32" i="20"/>
  <c r="BV32" i="20" s="1"/>
  <c r="BD49" i="20"/>
  <c r="X32" i="20"/>
  <c r="CD49" i="20"/>
  <c r="CM49" i="20" s="1"/>
  <c r="W49" i="20"/>
  <c r="BF11" i="20"/>
  <c r="AW11" i="20"/>
  <c r="AJ49" i="20"/>
  <c r="AI11" i="20"/>
  <c r="CG23" i="20"/>
  <c r="CP23" i="20" s="1"/>
  <c r="BF33" i="20" l="1"/>
  <c r="AW33" i="20"/>
  <c r="V33" i="20"/>
  <c r="CQ48" i="20"/>
  <c r="CN48" i="20" s="1"/>
  <c r="X33" i="20"/>
  <c r="P33" i="20"/>
  <c r="AV49" i="20"/>
  <c r="CG48" i="20"/>
  <c r="CP48" i="20" s="1"/>
  <c r="CG49" i="20"/>
  <c r="CP49" i="20" s="1"/>
  <c r="T33" i="20"/>
  <c r="BT33" i="20"/>
  <c r="CG33" i="20"/>
  <c r="CP33" i="20" s="1"/>
  <c r="CA48" i="20"/>
  <c r="BA23" i="20"/>
  <c r="AU23" i="20"/>
  <c r="BC23" i="20"/>
  <c r="AY23" i="20"/>
  <c r="BE23" i="20"/>
  <c r="AS23" i="20"/>
  <c r="BE32" i="20"/>
  <c r="BC32" i="20"/>
  <c r="AY32" i="20"/>
  <c r="AU32" i="20"/>
  <c r="BA32" i="20"/>
  <c r="AS32" i="20"/>
  <c r="CE48" i="20"/>
  <c r="P49" i="20"/>
  <c r="CC49" i="20"/>
  <c r="CE49" i="20"/>
  <c r="BR48" i="20"/>
  <c r="BL48" i="20"/>
  <c r="BN48" i="20"/>
  <c r="BT48" i="20"/>
  <c r="BP48" i="20"/>
  <c r="R49" i="20"/>
  <c r="BY33" i="20"/>
  <c r="CI33" i="20" s="1"/>
  <c r="BF48" i="20"/>
  <c r="AW48" i="20"/>
  <c r="BE47" i="20"/>
  <c r="BA47" i="20"/>
  <c r="AY47" i="20"/>
  <c r="AS47" i="20"/>
  <c r="AU47" i="20"/>
  <c r="BC47" i="20"/>
  <c r="Y49" i="20"/>
  <c r="X49" i="20" s="1"/>
  <c r="BE39" i="20"/>
  <c r="AY39" i="20"/>
  <c r="AU39" i="20"/>
  <c r="BC39" i="20"/>
  <c r="AS39" i="20"/>
  <c r="BA39" i="20"/>
  <c r="AI33" i="20"/>
  <c r="AG33" i="20"/>
  <c r="AK33" i="20"/>
  <c r="BN33" i="20"/>
  <c r="AK49" i="20"/>
  <c r="AY11" i="20"/>
  <c r="AU11" i="20"/>
  <c r="BE11" i="20"/>
  <c r="BA11" i="20"/>
  <c r="BC11" i="20"/>
  <c r="AS11" i="20"/>
  <c r="CQ49" i="20"/>
  <c r="CN49" i="20" s="1"/>
  <c r="BU49" i="20"/>
  <c r="BP33" i="20"/>
  <c r="BR49" i="20"/>
  <c r="CL33" i="20"/>
  <c r="AW39" i="20"/>
  <c r="AN49" i="20"/>
  <c r="BY48" i="20"/>
  <c r="CI48" i="20" s="1"/>
  <c r="BJ33" i="20"/>
  <c r="BV33" i="20" s="1"/>
  <c r="BJ48" i="20"/>
  <c r="BV48" i="20" s="1"/>
  <c r="Z33" i="20" l="1"/>
  <c r="AG49" i="20"/>
  <c r="AM49" i="20"/>
  <c r="AI49" i="20"/>
  <c r="AC49" i="20"/>
  <c r="AE49" i="20"/>
  <c r="CL48" i="20"/>
  <c r="AS48" i="20"/>
  <c r="AU48" i="20"/>
  <c r="BA48" i="20"/>
  <c r="BE48" i="20"/>
  <c r="AY48" i="20"/>
  <c r="BC48" i="20"/>
  <c r="BF49" i="20"/>
  <c r="AW49" i="20"/>
  <c r="AS33" i="20"/>
  <c r="AY33" i="20"/>
  <c r="BE33" i="20"/>
  <c r="AU33" i="20"/>
  <c r="BC33" i="20"/>
  <c r="BA33" i="20"/>
  <c r="Z41" i="20"/>
  <c r="Z45" i="20"/>
  <c r="Z38" i="20"/>
  <c r="Z29" i="20"/>
  <c r="Z27" i="20"/>
  <c r="Z34" i="20"/>
  <c r="Z21" i="20"/>
  <c r="Z35" i="20"/>
  <c r="Z26" i="20"/>
  <c r="Z49" i="20"/>
  <c r="Z8" i="20"/>
  <c r="Z10" i="20"/>
  <c r="Z17" i="20"/>
  <c r="Z22" i="20"/>
  <c r="Z14" i="20"/>
  <c r="Z12" i="20"/>
  <c r="Z18" i="20"/>
  <c r="Z20" i="20"/>
  <c r="Z42" i="20"/>
  <c r="Z40" i="20"/>
  <c r="Z19" i="20"/>
  <c r="Z37" i="20"/>
  <c r="Z44" i="20"/>
  <c r="Z24" i="20"/>
  <c r="Z16" i="20"/>
  <c r="Z43" i="20"/>
  <c r="Z15" i="20"/>
  <c r="Z31" i="20"/>
  <c r="Z13" i="20"/>
  <c r="Z46" i="20"/>
  <c r="Z25" i="20"/>
  <c r="Z28" i="20"/>
  <c r="Z7" i="20"/>
  <c r="Z36" i="20"/>
  <c r="Z30" i="20"/>
  <c r="Z9" i="20"/>
  <c r="V49" i="20"/>
  <c r="Z48" i="20"/>
  <c r="Z39" i="20"/>
  <c r="Z23" i="20"/>
  <c r="Z32" i="20"/>
  <c r="T49" i="20"/>
  <c r="Z47" i="20"/>
  <c r="Z11" i="20"/>
  <c r="BJ49" i="20"/>
  <c r="BT49" i="20"/>
  <c r="BP49" i="20"/>
  <c r="BL49" i="20"/>
  <c r="BN49" i="20"/>
  <c r="CL49" i="20"/>
  <c r="BC49" i="20" l="1"/>
  <c r="BA49" i="20"/>
  <c r="AS49" i="20"/>
  <c r="AU49" i="20"/>
  <c r="AY49" i="20"/>
  <c r="BE49" i="20"/>
  <c r="K37" i="16"/>
  <c r="K30" i="16"/>
  <c r="K21" i="16"/>
  <c r="K9" i="16"/>
  <c r="K14" i="16"/>
  <c r="H31" i="16"/>
  <c r="H9" i="16"/>
  <c r="H14" i="16"/>
  <c r="H21" i="16"/>
  <c r="H30" i="16"/>
  <c r="H37" i="16"/>
  <c r="K31" i="16" l="1"/>
  <c r="K45" i="16" l="1"/>
  <c r="K46" i="16" s="1"/>
  <c r="K47" i="16" s="1"/>
  <c r="H45" i="16"/>
  <c r="H46" i="16" s="1"/>
  <c r="H47" i="16" s="1"/>
  <c r="U53" i="20" l="1"/>
  <c r="T53" i="20"/>
  <c r="S53" i="20"/>
  <c r="R53" i="20"/>
  <c r="Q53" i="20"/>
  <c r="I44" i="16" l="1"/>
  <c r="I43" i="16"/>
  <c r="I42" i="16"/>
  <c r="I41" i="16"/>
  <c r="I40" i="16"/>
  <c r="I39" i="16"/>
  <c r="I38" i="16"/>
  <c r="I36" i="16"/>
  <c r="I35" i="16"/>
  <c r="I34" i="16"/>
  <c r="I33" i="16"/>
  <c r="I32" i="16"/>
  <c r="I30" i="16"/>
  <c r="I29" i="16"/>
  <c r="I28" i="16"/>
  <c r="I27" i="16"/>
  <c r="I26" i="16"/>
  <c r="I25" i="16"/>
  <c r="I24" i="16"/>
  <c r="I23" i="16"/>
  <c r="I22" i="16"/>
  <c r="I20" i="16"/>
  <c r="I19" i="16"/>
  <c r="I18" i="16"/>
  <c r="I17" i="16"/>
  <c r="I16" i="16"/>
  <c r="I15" i="16"/>
  <c r="I13" i="16"/>
  <c r="I12" i="16"/>
  <c r="I11" i="16"/>
  <c r="I10" i="16"/>
  <c r="I8" i="16"/>
  <c r="I7" i="16"/>
  <c r="I6" i="16"/>
  <c r="I5" i="16"/>
  <c r="I45" i="16" l="1"/>
  <c r="I37" i="16"/>
  <c r="I31" i="16"/>
  <c r="I21" i="16"/>
  <c r="I46" i="16"/>
  <c r="I14" i="16"/>
  <c r="I9" i="16"/>
  <c r="I47" i="16" l="1"/>
  <c r="C31" i="16" l="1"/>
  <c r="E31" i="16" s="1"/>
  <c r="L6" i="16"/>
  <c r="E5" i="16"/>
  <c r="L5" i="16"/>
  <c r="E6" i="16"/>
  <c r="E7" i="16"/>
  <c r="L7" i="16"/>
  <c r="E8" i="16"/>
  <c r="L8" i="16"/>
  <c r="E9" i="16"/>
  <c r="L9" i="16"/>
  <c r="E10" i="16"/>
  <c r="L10" i="16"/>
  <c r="E11" i="16"/>
  <c r="L11" i="16"/>
  <c r="E12" i="16"/>
  <c r="L12" i="16"/>
  <c r="E13" i="16"/>
  <c r="L13" i="16"/>
  <c r="E14" i="16"/>
  <c r="L14" i="16"/>
  <c r="E15" i="16"/>
  <c r="L15" i="16"/>
  <c r="E16" i="16"/>
  <c r="L16" i="16"/>
  <c r="E17" i="16"/>
  <c r="L17" i="16"/>
  <c r="E18" i="16"/>
  <c r="L18" i="16"/>
  <c r="E19" i="16"/>
  <c r="L19" i="16"/>
  <c r="E20" i="16"/>
  <c r="L20" i="16"/>
  <c r="E21" i="16"/>
  <c r="L21" i="16"/>
  <c r="E22" i="16"/>
  <c r="L22" i="16"/>
  <c r="E23" i="16"/>
  <c r="L23" i="16"/>
  <c r="E24" i="16"/>
  <c r="L24" i="16"/>
  <c r="E25" i="16"/>
  <c r="L25" i="16"/>
  <c r="E26" i="16"/>
  <c r="L26" i="16"/>
  <c r="E27" i="16"/>
  <c r="L27" i="16"/>
  <c r="E28" i="16"/>
  <c r="L28" i="16"/>
  <c r="E29" i="16"/>
  <c r="L29" i="16"/>
  <c r="E30" i="16"/>
  <c r="L30" i="16"/>
  <c r="L31" i="16"/>
  <c r="E32" i="16"/>
  <c r="L32" i="16"/>
  <c r="E33" i="16"/>
  <c r="L33" i="16"/>
  <c r="E34" i="16"/>
  <c r="L34" i="16"/>
  <c r="E35" i="16"/>
  <c r="L35" i="16"/>
  <c r="E36" i="16"/>
  <c r="L36" i="16"/>
  <c r="E37" i="16"/>
  <c r="L37" i="16"/>
  <c r="E38" i="16"/>
  <c r="L38" i="16"/>
  <c r="E39" i="16"/>
  <c r="L39" i="16"/>
  <c r="E40" i="16"/>
  <c r="L40" i="16"/>
  <c r="E41" i="16"/>
  <c r="L41" i="16"/>
  <c r="E42" i="16"/>
  <c r="L42" i="16"/>
  <c r="E43" i="16"/>
  <c r="L43" i="16"/>
  <c r="E44" i="16"/>
  <c r="L44" i="16"/>
  <c r="E45" i="16"/>
  <c r="L45" i="16"/>
  <c r="E46" i="16"/>
  <c r="L46" i="16"/>
  <c r="L47" i="16"/>
  <c r="BA8" i="5"/>
  <c r="BA13" i="5"/>
  <c r="BA20" i="5"/>
  <c r="BA29" i="5"/>
  <c r="BA36" i="5"/>
  <c r="BX44" i="5"/>
  <c r="BX36" i="5"/>
  <c r="BX29" i="5"/>
  <c r="BX20" i="5"/>
  <c r="BX13" i="5"/>
  <c r="BX8" i="5"/>
  <c r="BV44" i="5"/>
  <c r="BV36" i="5"/>
  <c r="BV29" i="5"/>
  <c r="BV20" i="5"/>
  <c r="BV13" i="5"/>
  <c r="BV8" i="5"/>
  <c r="BT44" i="5"/>
  <c r="BT36" i="5"/>
  <c r="BT29" i="5"/>
  <c r="BT20" i="5"/>
  <c r="BT13" i="5"/>
  <c r="BT8" i="5"/>
  <c r="BR44" i="5"/>
  <c r="BR36" i="5"/>
  <c r="BR29" i="5"/>
  <c r="BR20" i="5"/>
  <c r="BR13" i="5"/>
  <c r="BR8" i="5"/>
  <c r="BP44" i="5"/>
  <c r="BP36" i="5"/>
  <c r="BP29" i="5"/>
  <c r="BP20" i="5"/>
  <c r="BP13" i="5"/>
  <c r="BP8" i="5"/>
  <c r="BN44" i="5"/>
  <c r="BN36" i="5"/>
  <c r="BN29" i="5"/>
  <c r="BN20" i="5"/>
  <c r="BN13" i="5"/>
  <c r="BN8" i="5"/>
  <c r="BL44" i="5"/>
  <c r="BL36" i="5"/>
  <c r="BL29" i="5"/>
  <c r="BL20" i="5"/>
  <c r="BL13" i="5"/>
  <c r="BL8" i="5"/>
  <c r="BG44" i="5"/>
  <c r="BG36" i="5"/>
  <c r="BG29" i="5"/>
  <c r="BG20" i="5"/>
  <c r="BG13" i="5"/>
  <c r="BG8" i="5"/>
  <c r="BE44" i="5"/>
  <c r="BE36" i="5"/>
  <c r="BE29" i="5"/>
  <c r="BE20" i="5"/>
  <c r="BE13" i="5"/>
  <c r="BE8" i="5"/>
  <c r="BC44" i="5"/>
  <c r="BC36" i="5"/>
  <c r="BC29" i="5"/>
  <c r="BC20" i="5"/>
  <c r="BC13" i="5"/>
  <c r="BC8" i="5"/>
  <c r="BA44" i="5"/>
  <c r="AY44" i="5"/>
  <c r="AY36" i="5"/>
  <c r="AY29" i="5"/>
  <c r="AY20" i="5"/>
  <c r="AY13" i="5"/>
  <c r="AY8" i="5"/>
  <c r="AW44" i="5"/>
  <c r="AW36" i="5"/>
  <c r="AW29" i="5"/>
  <c r="AW20" i="5"/>
  <c r="AW13" i="5"/>
  <c r="AW8" i="5"/>
  <c r="AR44" i="5"/>
  <c r="AR36" i="5"/>
  <c r="AR29" i="5"/>
  <c r="AR20" i="5"/>
  <c r="AR13" i="5"/>
  <c r="AR8" i="5"/>
  <c r="AP44" i="5"/>
  <c r="AP36" i="5"/>
  <c r="AP29" i="5"/>
  <c r="AP20" i="5"/>
  <c r="AP13" i="5"/>
  <c r="AP8" i="5"/>
  <c r="AN44" i="5"/>
  <c r="AN36" i="5"/>
  <c r="AN29" i="5"/>
  <c r="AN20" i="5"/>
  <c r="AN13" i="5"/>
  <c r="AN8" i="5"/>
  <c r="AL44" i="5"/>
  <c r="AL36" i="5"/>
  <c r="AL29" i="5"/>
  <c r="AL20" i="5"/>
  <c r="AL13" i="5"/>
  <c r="AL8" i="5"/>
  <c r="AJ44" i="5"/>
  <c r="AJ36" i="5"/>
  <c r="AJ29" i="5"/>
  <c r="AJ20" i="5"/>
  <c r="AJ13" i="5"/>
  <c r="AJ8" i="5"/>
  <c r="AH44" i="5"/>
  <c r="AH36" i="5"/>
  <c r="AH29" i="5"/>
  <c r="AH20" i="5"/>
  <c r="AH13" i="5"/>
  <c r="AH8" i="5"/>
  <c r="AC44" i="5"/>
  <c r="AC36" i="5"/>
  <c r="AC29" i="5"/>
  <c r="AC20" i="5"/>
  <c r="AC13" i="5"/>
  <c r="AC8" i="5"/>
  <c r="AA44" i="5"/>
  <c r="AA36" i="5"/>
  <c r="AA29" i="5"/>
  <c r="AA20" i="5"/>
  <c r="AA13" i="5"/>
  <c r="AA8" i="5"/>
  <c r="Y44" i="5"/>
  <c r="Y36" i="5"/>
  <c r="Y29" i="5"/>
  <c r="Y20" i="5"/>
  <c r="Y13" i="5"/>
  <c r="Y8" i="5"/>
  <c r="W44" i="5"/>
  <c r="W36" i="5"/>
  <c r="W29" i="5"/>
  <c r="W20" i="5"/>
  <c r="W13" i="5"/>
  <c r="W8" i="5"/>
  <c r="S44" i="5"/>
  <c r="S36" i="5"/>
  <c r="S29" i="5"/>
  <c r="S20" i="5"/>
  <c r="S13" i="5"/>
  <c r="S8" i="5"/>
  <c r="Q44" i="5"/>
  <c r="Q36" i="5"/>
  <c r="Q29" i="5"/>
  <c r="Q20" i="5"/>
  <c r="Q13" i="5"/>
  <c r="Q8" i="5"/>
  <c r="K44" i="5"/>
  <c r="K36" i="5"/>
  <c r="K29" i="5"/>
  <c r="K20" i="5"/>
  <c r="K13" i="5"/>
  <c r="K8" i="5"/>
  <c r="I44" i="5"/>
  <c r="I45" i="5" s="1"/>
  <c r="I46" i="5" s="1"/>
  <c r="G44" i="5"/>
  <c r="G45" i="5" s="1"/>
  <c r="G46" i="5" s="1"/>
  <c r="E44" i="5"/>
  <c r="E45" i="5" s="1"/>
  <c r="C44" i="5"/>
  <c r="C36" i="5"/>
  <c r="C29" i="5"/>
  <c r="C20" i="5"/>
  <c r="C13" i="5"/>
  <c r="C8" i="5"/>
  <c r="CT44" i="4"/>
  <c r="CT36" i="4"/>
  <c r="CT29" i="4"/>
  <c r="CT20" i="4"/>
  <c r="CT13" i="4"/>
  <c r="CT8" i="4"/>
  <c r="CR44" i="4"/>
  <c r="CR36" i="4"/>
  <c r="CR29" i="4"/>
  <c r="CR20" i="4"/>
  <c r="CR13" i="4"/>
  <c r="CR8" i="4"/>
  <c r="CP44" i="4"/>
  <c r="CP36" i="4"/>
  <c r="CP29" i="4"/>
  <c r="CP20" i="4"/>
  <c r="CP13" i="4"/>
  <c r="CP8" i="4"/>
  <c r="CN44" i="4"/>
  <c r="CN36" i="4"/>
  <c r="CN29" i="4"/>
  <c r="CN20" i="4"/>
  <c r="CN13" i="4"/>
  <c r="CN8" i="4"/>
  <c r="CL44" i="4"/>
  <c r="CL36" i="4"/>
  <c r="CL29" i="4"/>
  <c r="CL20" i="4"/>
  <c r="CL13" i="4"/>
  <c r="CL8" i="4"/>
  <c r="CJ44" i="4"/>
  <c r="CJ36" i="4"/>
  <c r="CJ29" i="4"/>
  <c r="CJ20" i="4"/>
  <c r="CJ13" i="4"/>
  <c r="CJ8" i="4"/>
  <c r="CH44" i="4"/>
  <c r="CH36" i="4"/>
  <c r="CH29" i="4"/>
  <c r="CH20" i="4"/>
  <c r="CH13" i="4"/>
  <c r="CH8" i="4"/>
  <c r="CB44" i="4"/>
  <c r="CB36" i="4"/>
  <c r="CB29" i="4"/>
  <c r="CB20" i="4"/>
  <c r="CB13" i="4"/>
  <c r="CB8" i="4"/>
  <c r="BZ44" i="4"/>
  <c r="BZ36" i="4"/>
  <c r="BZ29" i="4"/>
  <c r="BZ20" i="4"/>
  <c r="BZ13" i="4"/>
  <c r="BZ8" i="4"/>
  <c r="BX44" i="4"/>
  <c r="BX36" i="4"/>
  <c r="BX29" i="4"/>
  <c r="BX20" i="4"/>
  <c r="BX13" i="4"/>
  <c r="BX8" i="4"/>
  <c r="BV44" i="4"/>
  <c r="BV36" i="4"/>
  <c r="BV29" i="4"/>
  <c r="BV20" i="4"/>
  <c r="BV13" i="4"/>
  <c r="BV8" i="4"/>
  <c r="BT44" i="4"/>
  <c r="BT36" i="4"/>
  <c r="BT29" i="4"/>
  <c r="BT20" i="4"/>
  <c r="BT13" i="4"/>
  <c r="BT8" i="4"/>
  <c r="BR44" i="4"/>
  <c r="BR36" i="4"/>
  <c r="BR29" i="4"/>
  <c r="BR20" i="4"/>
  <c r="BR13" i="4"/>
  <c r="BR8" i="4"/>
  <c r="BP44" i="4"/>
  <c r="BP36" i="4"/>
  <c r="BP29" i="4"/>
  <c r="BP20" i="4"/>
  <c r="BP13" i="4"/>
  <c r="BP8" i="4"/>
  <c r="BN44" i="4"/>
  <c r="BN36" i="4"/>
  <c r="BN29" i="4"/>
  <c r="BN20" i="4"/>
  <c r="BN13" i="4"/>
  <c r="BN8" i="4"/>
  <c r="BL44" i="4"/>
  <c r="BL36" i="4"/>
  <c r="BL29" i="4"/>
  <c r="BL20" i="4"/>
  <c r="BL13" i="4"/>
  <c r="BL8" i="4"/>
  <c r="BJ44" i="4"/>
  <c r="BJ36" i="4"/>
  <c r="BJ29" i="4"/>
  <c r="BJ20" i="4"/>
  <c r="BJ13" i="4"/>
  <c r="BJ8" i="4"/>
  <c r="C36" i="4"/>
  <c r="K36" i="4"/>
  <c r="K29" i="4"/>
  <c r="K20" i="4"/>
  <c r="K13" i="4"/>
  <c r="K8" i="4"/>
  <c r="I36" i="4"/>
  <c r="I29" i="4"/>
  <c r="I20" i="4"/>
  <c r="I13" i="4"/>
  <c r="I8" i="4"/>
  <c r="G36" i="4"/>
  <c r="G29" i="4"/>
  <c r="G20" i="4"/>
  <c r="G13" i="4"/>
  <c r="G8" i="4"/>
  <c r="AA49" i="10"/>
  <c r="Z49" i="10"/>
  <c r="Y49" i="10"/>
  <c r="X49" i="10"/>
  <c r="W49" i="10"/>
  <c r="V49" i="10"/>
  <c r="U49" i="10"/>
  <c r="T49" i="10"/>
  <c r="S49" i="10"/>
  <c r="R49" i="10"/>
  <c r="Q49" i="10"/>
  <c r="P49" i="10"/>
  <c r="U5" i="5"/>
  <c r="U6" i="5"/>
  <c r="U7" i="5"/>
  <c r="U9" i="5"/>
  <c r="U10" i="5"/>
  <c r="U11" i="5"/>
  <c r="U12" i="5"/>
  <c r="U14" i="5"/>
  <c r="U15" i="5"/>
  <c r="U16" i="5"/>
  <c r="U17" i="5"/>
  <c r="U18" i="5"/>
  <c r="U19" i="5"/>
  <c r="U21" i="5"/>
  <c r="U22" i="5"/>
  <c r="U23" i="5"/>
  <c r="U24" i="5"/>
  <c r="U25" i="5"/>
  <c r="U26" i="5"/>
  <c r="U27" i="5"/>
  <c r="U28" i="5"/>
  <c r="U31" i="5"/>
  <c r="U32" i="5"/>
  <c r="U33" i="5"/>
  <c r="U34" i="5"/>
  <c r="U35" i="5"/>
  <c r="U37" i="5"/>
  <c r="U38" i="5"/>
  <c r="U39" i="5"/>
  <c r="U40" i="5"/>
  <c r="U41" i="5"/>
  <c r="U42" i="5"/>
  <c r="U43" i="5"/>
  <c r="U4" i="5"/>
  <c r="M4" i="5"/>
  <c r="L4" i="5" s="1"/>
  <c r="AE4" i="5"/>
  <c r="AD4" i="5" s="1"/>
  <c r="AT4" i="5"/>
  <c r="AS4" i="5" s="1"/>
  <c r="BI4" i="5"/>
  <c r="AX4" i="5" s="1"/>
  <c r="BZ4" i="5"/>
  <c r="BY4" i="5" s="1"/>
  <c r="M5" i="5"/>
  <c r="L5" i="5" s="1"/>
  <c r="AE5" i="5"/>
  <c r="AD5" i="5" s="1"/>
  <c r="AT5" i="5"/>
  <c r="AS5" i="5" s="1"/>
  <c r="BI5" i="5"/>
  <c r="AX5" i="5" s="1"/>
  <c r="BZ5" i="5"/>
  <c r="BM5" i="5" s="1"/>
  <c r="M6" i="5"/>
  <c r="L6" i="5" s="1"/>
  <c r="AE6" i="5"/>
  <c r="AD6" i="5" s="1"/>
  <c r="AT6" i="5"/>
  <c r="AS6" i="5" s="1"/>
  <c r="BI6" i="5"/>
  <c r="AX6" i="5" s="1"/>
  <c r="BZ6" i="5"/>
  <c r="BW6" i="5" s="1"/>
  <c r="M7" i="5"/>
  <c r="L7" i="5" s="1"/>
  <c r="AE7" i="5"/>
  <c r="AD7" i="5" s="1"/>
  <c r="AT7" i="5"/>
  <c r="AS7" i="5" s="1"/>
  <c r="BI7" i="5"/>
  <c r="BZ7" i="5"/>
  <c r="BW7" i="5" s="1"/>
  <c r="M9" i="5"/>
  <c r="L9" i="5" s="1"/>
  <c r="AE9" i="5"/>
  <c r="AD9" i="5" s="1"/>
  <c r="AT9" i="5"/>
  <c r="AS9" i="5" s="1"/>
  <c r="BI9" i="5"/>
  <c r="AX9" i="5" s="1"/>
  <c r="BZ9" i="5"/>
  <c r="BO9" i="5" s="1"/>
  <c r="M10" i="5"/>
  <c r="L10" i="5" s="1"/>
  <c r="AE10" i="5"/>
  <c r="AD10" i="5" s="1"/>
  <c r="AT10" i="5"/>
  <c r="AS10" i="5" s="1"/>
  <c r="BI10" i="5"/>
  <c r="AX10" i="5" s="1"/>
  <c r="BZ10" i="5"/>
  <c r="BQ10" i="5" s="1"/>
  <c r="M11" i="5"/>
  <c r="L11" i="5" s="1"/>
  <c r="AE11" i="5"/>
  <c r="AD11" i="5" s="1"/>
  <c r="AT11" i="5"/>
  <c r="AS11" i="5" s="1"/>
  <c r="BI11" i="5"/>
  <c r="AX11" i="5" s="1"/>
  <c r="BZ11" i="5"/>
  <c r="BO11" i="5" s="1"/>
  <c r="M12" i="5"/>
  <c r="L12" i="5" s="1"/>
  <c r="AE12" i="5"/>
  <c r="AD12" i="5" s="1"/>
  <c r="AT12" i="5"/>
  <c r="AS12" i="5" s="1"/>
  <c r="BI12" i="5"/>
  <c r="AX12" i="5" s="1"/>
  <c r="BZ12" i="5"/>
  <c r="BM12" i="5" s="1"/>
  <c r="M14" i="5"/>
  <c r="L14" i="5" s="1"/>
  <c r="AE14" i="5"/>
  <c r="AD14" i="5" s="1"/>
  <c r="AT14" i="5"/>
  <c r="AS14" i="5" s="1"/>
  <c r="BI14" i="5"/>
  <c r="AX14" i="5" s="1"/>
  <c r="BZ14" i="5"/>
  <c r="BY14" i="5" s="1"/>
  <c r="M15" i="5"/>
  <c r="L15" i="5" s="1"/>
  <c r="AE15" i="5"/>
  <c r="AD15" i="5" s="1"/>
  <c r="AT15" i="5"/>
  <c r="AS15" i="5" s="1"/>
  <c r="BI15" i="5"/>
  <c r="BZ15" i="5"/>
  <c r="BO15" i="5" s="1"/>
  <c r="M16" i="5"/>
  <c r="L16" i="5" s="1"/>
  <c r="AE16" i="5"/>
  <c r="AD16" i="5" s="1"/>
  <c r="AT16" i="5"/>
  <c r="AS16" i="5" s="1"/>
  <c r="BI16" i="5"/>
  <c r="BZ16" i="5"/>
  <c r="BY16" i="5" s="1"/>
  <c r="M17" i="5"/>
  <c r="L17" i="5" s="1"/>
  <c r="AE17" i="5"/>
  <c r="AD17" i="5" s="1"/>
  <c r="AT17" i="5"/>
  <c r="AS17" i="5" s="1"/>
  <c r="BI17" i="5"/>
  <c r="BH17" i="5" s="1"/>
  <c r="BZ17" i="5"/>
  <c r="BW17" i="5" s="1"/>
  <c r="M18" i="5"/>
  <c r="L18" i="5" s="1"/>
  <c r="AE18" i="5"/>
  <c r="AD18" i="5" s="1"/>
  <c r="AT18" i="5"/>
  <c r="AS18" i="5" s="1"/>
  <c r="BI18" i="5"/>
  <c r="AX18" i="5" s="1"/>
  <c r="BZ18" i="5"/>
  <c r="BM18" i="5" s="1"/>
  <c r="M19" i="5"/>
  <c r="L19" i="5" s="1"/>
  <c r="AE19" i="5"/>
  <c r="AD19" i="5" s="1"/>
  <c r="AT19" i="5"/>
  <c r="AS19" i="5" s="1"/>
  <c r="BI19" i="5"/>
  <c r="AX19" i="5" s="1"/>
  <c r="BZ19" i="5"/>
  <c r="BW19" i="5" s="1"/>
  <c r="M21" i="5"/>
  <c r="L21" i="5" s="1"/>
  <c r="AE21" i="5"/>
  <c r="AD21" i="5" s="1"/>
  <c r="AT21" i="5"/>
  <c r="AS21" i="5" s="1"/>
  <c r="BI21" i="5"/>
  <c r="AX21" i="5" s="1"/>
  <c r="BZ21" i="5"/>
  <c r="BQ21" i="5" s="1"/>
  <c r="M22" i="5"/>
  <c r="L22" i="5" s="1"/>
  <c r="AE22" i="5"/>
  <c r="AD22" i="5" s="1"/>
  <c r="AT22" i="5"/>
  <c r="AS22" i="5" s="1"/>
  <c r="BI22" i="5"/>
  <c r="BH22" i="5" s="1"/>
  <c r="BZ22" i="5"/>
  <c r="BY22" i="5" s="1"/>
  <c r="M23" i="5"/>
  <c r="L23" i="5" s="1"/>
  <c r="AE23" i="5"/>
  <c r="AD23" i="5" s="1"/>
  <c r="AT23" i="5"/>
  <c r="AS23" i="5" s="1"/>
  <c r="BI23" i="5"/>
  <c r="AX23" i="5" s="1"/>
  <c r="BZ23" i="5"/>
  <c r="BQ23" i="5" s="1"/>
  <c r="M24" i="5"/>
  <c r="L24" i="5" s="1"/>
  <c r="AE24" i="5"/>
  <c r="AD24" i="5" s="1"/>
  <c r="AT24" i="5"/>
  <c r="AS24" i="5" s="1"/>
  <c r="BI24" i="5"/>
  <c r="BZ24" i="5"/>
  <c r="BY24" i="5" s="1"/>
  <c r="M25" i="5"/>
  <c r="L25" i="5" s="1"/>
  <c r="AE25" i="5"/>
  <c r="AD25" i="5" s="1"/>
  <c r="AT25" i="5"/>
  <c r="AS25" i="5" s="1"/>
  <c r="BI25" i="5"/>
  <c r="AX25" i="5" s="1"/>
  <c r="BZ25" i="5"/>
  <c r="BQ25" i="5" s="1"/>
  <c r="M26" i="5"/>
  <c r="L26" i="5" s="1"/>
  <c r="AE26" i="5"/>
  <c r="AD26" i="5" s="1"/>
  <c r="AT26" i="5"/>
  <c r="AS26" i="5" s="1"/>
  <c r="BI26" i="5"/>
  <c r="AX26" i="5" s="1"/>
  <c r="BZ26" i="5"/>
  <c r="BS26" i="5" s="1"/>
  <c r="M27" i="5"/>
  <c r="L27" i="5" s="1"/>
  <c r="AE27" i="5"/>
  <c r="AD27" i="5" s="1"/>
  <c r="AT27" i="5"/>
  <c r="AS27" i="5" s="1"/>
  <c r="BI27" i="5"/>
  <c r="AX27" i="5" s="1"/>
  <c r="BZ27" i="5"/>
  <c r="M28" i="5"/>
  <c r="L28" i="5" s="1"/>
  <c r="AE28" i="5"/>
  <c r="AD28" i="5" s="1"/>
  <c r="AT28" i="5"/>
  <c r="AS28" i="5" s="1"/>
  <c r="BI28" i="5"/>
  <c r="AX28" i="5" s="1"/>
  <c r="BZ28" i="5"/>
  <c r="BM28" i="5" s="1"/>
  <c r="M31" i="5"/>
  <c r="L31" i="5" s="1"/>
  <c r="AE31" i="5"/>
  <c r="AD31" i="5" s="1"/>
  <c r="AT31" i="5"/>
  <c r="AS31" i="5" s="1"/>
  <c r="BI31" i="5"/>
  <c r="BZ31" i="5"/>
  <c r="BU31" i="5" s="1"/>
  <c r="M32" i="5"/>
  <c r="L32" i="5" s="1"/>
  <c r="AE32" i="5"/>
  <c r="AD32" i="5" s="1"/>
  <c r="AT32" i="5"/>
  <c r="AS32" i="5" s="1"/>
  <c r="BI32" i="5"/>
  <c r="AX32" i="5" s="1"/>
  <c r="BZ32" i="5"/>
  <c r="M33" i="5"/>
  <c r="L33" i="5" s="1"/>
  <c r="AE33" i="5"/>
  <c r="AD33" i="5" s="1"/>
  <c r="AT33" i="5"/>
  <c r="AS33" i="5" s="1"/>
  <c r="BI33" i="5"/>
  <c r="BZ33" i="5"/>
  <c r="BY33" i="5" s="1"/>
  <c r="M34" i="5"/>
  <c r="L34" i="5" s="1"/>
  <c r="AE34" i="5"/>
  <c r="AD34" i="5" s="1"/>
  <c r="AT34" i="5"/>
  <c r="AS34" i="5" s="1"/>
  <c r="BI34" i="5"/>
  <c r="AX34" i="5" s="1"/>
  <c r="BZ34" i="5"/>
  <c r="BW34" i="5" s="1"/>
  <c r="M35" i="5"/>
  <c r="L35" i="5" s="1"/>
  <c r="AE35" i="5"/>
  <c r="AD35" i="5" s="1"/>
  <c r="AT35" i="5"/>
  <c r="AS35" i="5" s="1"/>
  <c r="BI35" i="5"/>
  <c r="AX35" i="5" s="1"/>
  <c r="BZ35" i="5"/>
  <c r="BY35" i="5" s="1"/>
  <c r="M37" i="5"/>
  <c r="L37" i="5" s="1"/>
  <c r="AE37" i="5"/>
  <c r="AD37" i="5" s="1"/>
  <c r="AT37" i="5"/>
  <c r="AS37" i="5" s="1"/>
  <c r="BI37" i="5"/>
  <c r="BZ37" i="5"/>
  <c r="BW37" i="5" s="1"/>
  <c r="M38" i="5"/>
  <c r="L38" i="5" s="1"/>
  <c r="AE38" i="5"/>
  <c r="AD38" i="5" s="1"/>
  <c r="AT38" i="5"/>
  <c r="AS38" i="5" s="1"/>
  <c r="BI38" i="5"/>
  <c r="BZ38" i="5"/>
  <c r="BQ38" i="5" s="1"/>
  <c r="M39" i="5"/>
  <c r="L39" i="5" s="1"/>
  <c r="AE39" i="5"/>
  <c r="AD39" i="5" s="1"/>
  <c r="AT39" i="5"/>
  <c r="AS39" i="5" s="1"/>
  <c r="BI39" i="5"/>
  <c r="AX39" i="5" s="1"/>
  <c r="BZ39" i="5"/>
  <c r="BS39" i="5" s="1"/>
  <c r="M40" i="5"/>
  <c r="L40" i="5" s="1"/>
  <c r="AE40" i="5"/>
  <c r="AD40" i="5" s="1"/>
  <c r="AT40" i="5"/>
  <c r="AS40" i="5" s="1"/>
  <c r="BI40" i="5"/>
  <c r="AX40" i="5" s="1"/>
  <c r="BZ40" i="5"/>
  <c r="BS40" i="5" s="1"/>
  <c r="M41" i="5"/>
  <c r="L41" i="5" s="1"/>
  <c r="AE41" i="5"/>
  <c r="AD41" i="5" s="1"/>
  <c r="AT41" i="5"/>
  <c r="AS41" i="5" s="1"/>
  <c r="BI41" i="5"/>
  <c r="AX41" i="5" s="1"/>
  <c r="BZ41" i="5"/>
  <c r="BS41" i="5" s="1"/>
  <c r="M42" i="5"/>
  <c r="L42" i="5" s="1"/>
  <c r="AE42" i="5"/>
  <c r="AD42" i="5" s="1"/>
  <c r="AT42" i="5"/>
  <c r="AS42" i="5" s="1"/>
  <c r="BI42" i="5"/>
  <c r="AX42" i="5" s="1"/>
  <c r="BZ42" i="5"/>
  <c r="BY42" i="5" s="1"/>
  <c r="M43" i="5"/>
  <c r="L43" i="5" s="1"/>
  <c r="AE43" i="5"/>
  <c r="AD43" i="5" s="1"/>
  <c r="AT43" i="5"/>
  <c r="AS43" i="5" s="1"/>
  <c r="BI43" i="5"/>
  <c r="AX43" i="5" s="1"/>
  <c r="BZ43" i="5"/>
  <c r="BQ43" i="5" s="1"/>
  <c r="M4" i="4"/>
  <c r="D4" i="4" s="1"/>
  <c r="CD4" i="4"/>
  <c r="CA4" i="4" s="1"/>
  <c r="CV4" i="4"/>
  <c r="CU4" i="4" s="1"/>
  <c r="M5" i="4"/>
  <c r="L5" i="4" s="1"/>
  <c r="CD5" i="4"/>
  <c r="BO5" i="4" s="1"/>
  <c r="CV5" i="4"/>
  <c r="CU5" i="4" s="1"/>
  <c r="M6" i="4"/>
  <c r="F6" i="4" s="1"/>
  <c r="CD6" i="4"/>
  <c r="CC6" i="4" s="1"/>
  <c r="CV6" i="4"/>
  <c r="CU6" i="4" s="1"/>
  <c r="M7" i="4"/>
  <c r="L7" i="4" s="1"/>
  <c r="CD7" i="4"/>
  <c r="BM7" i="4" s="1"/>
  <c r="CV7" i="4"/>
  <c r="CU7" i="4" s="1"/>
  <c r="C8" i="4"/>
  <c r="E8" i="4"/>
  <c r="M9" i="4"/>
  <c r="J9" i="4" s="1"/>
  <c r="CD9" i="4"/>
  <c r="CC9" i="4" s="1"/>
  <c r="CV9" i="4"/>
  <c r="CU9" i="4" s="1"/>
  <c r="M10" i="4"/>
  <c r="H10" i="4" s="1"/>
  <c r="CD10" i="4"/>
  <c r="BK10" i="4" s="1"/>
  <c r="CV10" i="4"/>
  <c r="CU10" i="4" s="1"/>
  <c r="M11" i="4"/>
  <c r="F11" i="4" s="1"/>
  <c r="CD11" i="4"/>
  <c r="BY11" i="4" s="1"/>
  <c r="CV11" i="4"/>
  <c r="CU11" i="4" s="1"/>
  <c r="M12" i="4"/>
  <c r="F12" i="4" s="1"/>
  <c r="CD12" i="4"/>
  <c r="BQ12" i="4" s="1"/>
  <c r="CV12" i="4"/>
  <c r="CU12" i="4" s="1"/>
  <c r="C13" i="4"/>
  <c r="E13" i="4"/>
  <c r="M14" i="4"/>
  <c r="CD14" i="4"/>
  <c r="BK14" i="4" s="1"/>
  <c r="CV14" i="4"/>
  <c r="CU14" i="4" s="1"/>
  <c r="M15" i="4"/>
  <c r="H15" i="4" s="1"/>
  <c r="CD15" i="4"/>
  <c r="BK15" i="4" s="1"/>
  <c r="CV15" i="4"/>
  <c r="CU15" i="4" s="1"/>
  <c r="M16" i="4"/>
  <c r="F16" i="4" s="1"/>
  <c r="CD16" i="4"/>
  <c r="BU16" i="4" s="1"/>
  <c r="CV16" i="4"/>
  <c r="CU16" i="4" s="1"/>
  <c r="M17" i="4"/>
  <c r="D17" i="4" s="1"/>
  <c r="CD17" i="4"/>
  <c r="BM17" i="4" s="1"/>
  <c r="CV17" i="4"/>
  <c r="CU17" i="4" s="1"/>
  <c r="M18" i="4"/>
  <c r="F18" i="4" s="1"/>
  <c r="CD18" i="4"/>
  <c r="BK18" i="4" s="1"/>
  <c r="CV18" i="4"/>
  <c r="CU18" i="4" s="1"/>
  <c r="M19" i="4"/>
  <c r="L19" i="4" s="1"/>
  <c r="CD19" i="4"/>
  <c r="CV19" i="4"/>
  <c r="CU19" i="4" s="1"/>
  <c r="C20" i="4"/>
  <c r="E20" i="4"/>
  <c r="M21" i="4"/>
  <c r="J21" i="4" s="1"/>
  <c r="CD21" i="4"/>
  <c r="CA21" i="4" s="1"/>
  <c r="CV21" i="4"/>
  <c r="CU21" i="4" s="1"/>
  <c r="M22" i="4"/>
  <c r="L22" i="4" s="1"/>
  <c r="CD22" i="4"/>
  <c r="CC22" i="4" s="1"/>
  <c r="CV22" i="4"/>
  <c r="CU22" i="4" s="1"/>
  <c r="M23" i="4"/>
  <c r="J23" i="4" s="1"/>
  <c r="CD23" i="4"/>
  <c r="CC23" i="4" s="1"/>
  <c r="CV23" i="4"/>
  <c r="CU23" i="4" s="1"/>
  <c r="M24" i="4"/>
  <c r="D24" i="4" s="1"/>
  <c r="CD24" i="4"/>
  <c r="CC24" i="4" s="1"/>
  <c r="CV24" i="4"/>
  <c r="CU24" i="4" s="1"/>
  <c r="M25" i="4"/>
  <c r="CD25" i="4"/>
  <c r="BW25" i="4" s="1"/>
  <c r="CV25" i="4"/>
  <c r="CU25" i="4" s="1"/>
  <c r="M26" i="4"/>
  <c r="F26" i="4" s="1"/>
  <c r="CD26" i="4"/>
  <c r="BQ26" i="4" s="1"/>
  <c r="CV26" i="4"/>
  <c r="CU26" i="4" s="1"/>
  <c r="M27" i="4"/>
  <c r="D27" i="4" s="1"/>
  <c r="CD27" i="4"/>
  <c r="BM27" i="4" s="1"/>
  <c r="CV27" i="4"/>
  <c r="CU27" i="4" s="1"/>
  <c r="M28" i="4"/>
  <c r="J28" i="4" s="1"/>
  <c r="CD28" i="4"/>
  <c r="BW28" i="4" s="1"/>
  <c r="CV28" i="4"/>
  <c r="CU28" i="4" s="1"/>
  <c r="C29" i="4"/>
  <c r="E29" i="4"/>
  <c r="M31" i="4"/>
  <c r="L31" i="4" s="1"/>
  <c r="CD31" i="4"/>
  <c r="BQ31" i="4" s="1"/>
  <c r="CV31" i="4"/>
  <c r="CU31" i="4" s="1"/>
  <c r="M32" i="4"/>
  <c r="J32" i="4" s="1"/>
  <c r="CD32" i="4"/>
  <c r="CC32" i="4" s="1"/>
  <c r="CV32" i="4"/>
  <c r="CU32" i="4" s="1"/>
  <c r="M33" i="4"/>
  <c r="J33" i="4" s="1"/>
  <c r="CD33" i="4"/>
  <c r="BM33" i="4" s="1"/>
  <c r="CV33" i="4"/>
  <c r="CU33" i="4" s="1"/>
  <c r="M34" i="4"/>
  <c r="D34" i="4" s="1"/>
  <c r="CD34" i="4"/>
  <c r="BO34" i="4" s="1"/>
  <c r="CV34" i="4"/>
  <c r="CU34" i="4" s="1"/>
  <c r="M35" i="4"/>
  <c r="CD35" i="4"/>
  <c r="BU35" i="4" s="1"/>
  <c r="CV35" i="4"/>
  <c r="CU35" i="4" s="1"/>
  <c r="E36" i="4"/>
  <c r="M37" i="4"/>
  <c r="L37" i="4" s="1"/>
  <c r="CD37" i="4"/>
  <c r="BW37" i="4" s="1"/>
  <c r="CV37" i="4"/>
  <c r="CU37" i="4" s="1"/>
  <c r="M38" i="4"/>
  <c r="F38" i="4" s="1"/>
  <c r="CD38" i="4"/>
  <c r="BK38" i="4" s="1"/>
  <c r="CV38" i="4"/>
  <c r="CU38" i="4" s="1"/>
  <c r="M39" i="4"/>
  <c r="F39" i="4" s="1"/>
  <c r="CD39" i="4"/>
  <c r="BU39" i="4" s="1"/>
  <c r="CV39" i="4"/>
  <c r="CU39" i="4" s="1"/>
  <c r="M40" i="4"/>
  <c r="CD40" i="4"/>
  <c r="BM40" i="4" s="1"/>
  <c r="CV40" i="4"/>
  <c r="CU40" i="4" s="1"/>
  <c r="M41" i="4"/>
  <c r="D41" i="4" s="1"/>
  <c r="CD41" i="4"/>
  <c r="BM41" i="4" s="1"/>
  <c r="CV41" i="4"/>
  <c r="CU41" i="4" s="1"/>
  <c r="M42" i="4"/>
  <c r="D42" i="4" s="1"/>
  <c r="CD42" i="4"/>
  <c r="BK42" i="4" s="1"/>
  <c r="CV42" i="4"/>
  <c r="CU42" i="4" s="1"/>
  <c r="M43" i="4"/>
  <c r="H43" i="4" s="1"/>
  <c r="CD43" i="4"/>
  <c r="BK43" i="4" s="1"/>
  <c r="CV43" i="4"/>
  <c r="CU43" i="4" s="1"/>
  <c r="C44" i="4"/>
  <c r="E44" i="4"/>
  <c r="G44" i="4"/>
  <c r="I44" i="4"/>
  <c r="K44" i="4"/>
  <c r="AY4" i="10"/>
  <c r="AY5" i="10"/>
  <c r="AY6" i="10"/>
  <c r="AY7" i="10"/>
  <c r="AY8" i="10"/>
  <c r="AY9" i="10"/>
  <c r="AY10" i="10"/>
  <c r="AY11" i="10"/>
  <c r="AY12" i="10"/>
  <c r="AY13" i="10"/>
  <c r="AY15" i="10"/>
  <c r="AY16" i="10"/>
  <c r="AY17" i="10"/>
  <c r="AY18" i="10"/>
  <c r="AY19" i="10"/>
  <c r="AY20" i="10"/>
  <c r="AY21" i="10"/>
  <c r="AY22" i="10"/>
  <c r="AY23" i="10"/>
  <c r="AY24" i="10"/>
  <c r="AY25" i="10"/>
  <c r="AY26" i="10"/>
  <c r="AY27" i="10"/>
  <c r="AY28" i="10"/>
  <c r="AY29" i="10"/>
  <c r="AY30" i="10"/>
  <c r="AY31" i="10"/>
  <c r="AY32" i="10"/>
  <c r="AY33" i="10"/>
  <c r="AY34" i="10"/>
  <c r="AY35" i="10"/>
  <c r="AY36" i="10"/>
  <c r="AY37" i="10"/>
  <c r="AY38" i="10"/>
  <c r="AY39" i="10"/>
  <c r="AY40" i="10"/>
  <c r="AY41" i="10"/>
  <c r="AY42" i="10"/>
  <c r="AY43" i="10"/>
  <c r="P44" i="10"/>
  <c r="R44" i="10"/>
  <c r="S44" i="10" s="1"/>
  <c r="T44" i="10"/>
  <c r="U44" i="10" s="1"/>
  <c r="V44" i="10"/>
  <c r="W44" i="10" s="1"/>
  <c r="X44" i="10"/>
  <c r="X45" i="10" s="1"/>
  <c r="Z44" i="10"/>
  <c r="AA44" i="10" s="1"/>
  <c r="AB44" i="10"/>
  <c r="AB45" i="10" s="1"/>
  <c r="AD44" i="10"/>
  <c r="AF44" i="10"/>
  <c r="AG44" i="10" s="1"/>
  <c r="AH44" i="10"/>
  <c r="AI44" i="10" s="1"/>
  <c r="AJ44" i="10"/>
  <c r="AK44" i="10" s="1"/>
  <c r="AL44" i="10"/>
  <c r="AN44" i="10"/>
  <c r="AO44" i="10" s="1"/>
  <c r="AP44" i="10"/>
  <c r="AR44" i="10"/>
  <c r="AS44" i="10" s="1"/>
  <c r="AT44" i="10"/>
  <c r="AV44" i="10"/>
  <c r="AV45" i="10" s="1"/>
  <c r="AW45" i="10" s="1"/>
  <c r="AX44" i="10"/>
  <c r="AY44" i="10" s="1"/>
  <c r="BN45" i="4" l="1"/>
  <c r="BV45" i="4"/>
  <c r="CP45" i="4"/>
  <c r="BH35" i="5"/>
  <c r="BU10" i="5"/>
  <c r="BV30" i="4"/>
  <c r="BY24" i="4"/>
  <c r="BH10" i="5"/>
  <c r="L16" i="4"/>
  <c r="L10" i="4"/>
  <c r="BY18" i="4"/>
  <c r="BQ33" i="4"/>
  <c r="BY4" i="4"/>
  <c r="BS39" i="4"/>
  <c r="CA33" i="4"/>
  <c r="BK33" i="4"/>
  <c r="J42" i="4"/>
  <c r="BY33" i="4"/>
  <c r="BO39" i="4"/>
  <c r="BU4" i="4"/>
  <c r="BM18" i="4"/>
  <c r="BM21" i="4"/>
  <c r="CC15" i="4"/>
  <c r="BQ26" i="5"/>
  <c r="BM4" i="4"/>
  <c r="BY39" i="4"/>
  <c r="BQ33" i="5"/>
  <c r="F27" i="4"/>
  <c r="Y45" i="5"/>
  <c r="AJ45" i="5"/>
  <c r="AR45" i="5"/>
  <c r="V45" i="10"/>
  <c r="V46" i="10" s="1"/>
  <c r="V50" i="10" s="1"/>
  <c r="BL30" i="4"/>
  <c r="M13" i="5"/>
  <c r="L13" i="5" s="1"/>
  <c r="BQ42" i="5"/>
  <c r="BH23" i="5"/>
  <c r="D33" i="4"/>
  <c r="BO24" i="4"/>
  <c r="H27" i="4"/>
  <c r="BM26" i="5"/>
  <c r="C30" i="5"/>
  <c r="BW28" i="5"/>
  <c r="CC7" i="4"/>
  <c r="U8" i="5"/>
  <c r="BN30" i="5"/>
  <c r="F21" i="4"/>
  <c r="BW24" i="4"/>
  <c r="BW24" i="5"/>
  <c r="D39" i="4"/>
  <c r="BO7" i="4"/>
  <c r="BH39" i="5"/>
  <c r="BQ24" i="5"/>
  <c r="BK24" i="4"/>
  <c r="BJ45" i="4"/>
  <c r="CT45" i="4"/>
  <c r="H21" i="4"/>
  <c r="BS19" i="5"/>
  <c r="BM10" i="5"/>
  <c r="Z45" i="10"/>
  <c r="Z46" i="10" s="1"/>
  <c r="L18" i="4"/>
  <c r="BQ7" i="4"/>
  <c r="BP45" i="4"/>
  <c r="CJ45" i="4"/>
  <c r="CR45" i="4"/>
  <c r="AH45" i="5"/>
  <c r="BO25" i="5"/>
  <c r="BS38" i="5"/>
  <c r="BU24" i="5"/>
  <c r="BM28" i="4"/>
  <c r="BW5" i="5"/>
  <c r="BS15" i="5"/>
  <c r="BU5" i="5"/>
  <c r="BO5" i="5"/>
  <c r="BS14" i="4"/>
  <c r="BS25" i="5"/>
  <c r="BO6" i="5"/>
  <c r="BM11" i="4"/>
  <c r="CA14" i="4"/>
  <c r="J43" i="4"/>
  <c r="BO14" i="4"/>
  <c r="L15" i="4"/>
  <c r="BO35" i="4"/>
  <c r="BW15" i="5"/>
  <c r="BW38" i="5"/>
  <c r="BS5" i="5"/>
  <c r="BH43" i="5"/>
  <c r="BU43" i="5"/>
  <c r="BS24" i="5"/>
  <c r="BK27" i="4"/>
  <c r="F23" i="4"/>
  <c r="F41" i="4"/>
  <c r="G30" i="4"/>
  <c r="BJ30" i="4"/>
  <c r="BT45" i="4"/>
  <c r="BZ30" i="4"/>
  <c r="CN45" i="4"/>
  <c r="CT30" i="4"/>
  <c r="C45" i="5"/>
  <c r="M29" i="5"/>
  <c r="L29" i="5" s="1"/>
  <c r="BG45" i="5"/>
  <c r="BQ15" i="5"/>
  <c r="BH9" i="5"/>
  <c r="BO38" i="5"/>
  <c r="BW16" i="5"/>
  <c r="BH11" i="5"/>
  <c r="BM24" i="5"/>
  <c r="AW44" i="10"/>
  <c r="CC34" i="4"/>
  <c r="BY35" i="4"/>
  <c r="J41" i="4"/>
  <c r="I45" i="4"/>
  <c r="BO24" i="5"/>
  <c r="CA34" i="4"/>
  <c r="BC30" i="5"/>
  <c r="BH12" i="5"/>
  <c r="BS16" i="5"/>
  <c r="BH21" i="5"/>
  <c r="J12" i="4"/>
  <c r="AN45" i="10"/>
  <c r="CC28" i="4"/>
  <c r="BO34" i="5"/>
  <c r="BH34" i="5"/>
  <c r="BO40" i="4"/>
  <c r="BW11" i="4"/>
  <c r="L28" i="4"/>
  <c r="BO11" i="4"/>
  <c r="BU34" i="4"/>
  <c r="BK40" i="4"/>
  <c r="BM14" i="4"/>
  <c r="CA25" i="4"/>
  <c r="BS25" i="4"/>
  <c r="L17" i="4"/>
  <c r="BM11" i="5"/>
  <c r="BU25" i="5"/>
  <c r="BU34" i="5"/>
  <c r="BU16" i="5"/>
  <c r="BS6" i="5"/>
  <c r="BU11" i="4"/>
  <c r="BK34" i="4"/>
  <c r="BY34" i="4"/>
  <c r="BW14" i="4"/>
  <c r="BQ14" i="4"/>
  <c r="BU14" i="4"/>
  <c r="BM9" i="4"/>
  <c r="J17" i="4"/>
  <c r="AV46" i="10"/>
  <c r="X52" i="10" s="1"/>
  <c r="CC11" i="4"/>
  <c r="BS11" i="4"/>
  <c r="D19" i="4"/>
  <c r="BS34" i="4"/>
  <c r="BY40" i="4"/>
  <c r="AF45" i="10"/>
  <c r="AF46" i="10" s="1"/>
  <c r="T51" i="10" s="1"/>
  <c r="F17" i="4"/>
  <c r="BU43" i="4"/>
  <c r="H17" i="4"/>
  <c r="CC43" i="4"/>
  <c r="AC44" i="10"/>
  <c r="BZ45" i="4"/>
  <c r="H28" i="4"/>
  <c r="J15" i="4"/>
  <c r="CC40" i="4"/>
  <c r="BQ39" i="5"/>
  <c r="BK11" i="4"/>
  <c r="BQ11" i="4"/>
  <c r="BM23" i="4"/>
  <c r="BM34" i="4"/>
  <c r="BU40" i="4"/>
  <c r="CC14" i="4"/>
  <c r="BY14" i="4"/>
  <c r="U13" i="5"/>
  <c r="U29" i="5"/>
  <c r="BQ34" i="4"/>
  <c r="BM35" i="4"/>
  <c r="CA35" i="4"/>
  <c r="BW21" i="5"/>
  <c r="BW43" i="5"/>
  <c r="BH40" i="5"/>
  <c r="CA11" i="4"/>
  <c r="BO23" i="4"/>
  <c r="BW34" i="4"/>
  <c r="BU25" i="4"/>
  <c r="BQ25" i="4"/>
  <c r="BY25" i="4"/>
  <c r="BM25" i="4"/>
  <c r="CD13" i="4"/>
  <c r="BU13" i="4" s="1"/>
  <c r="BS31" i="5"/>
  <c r="BK12" i="4"/>
  <c r="BY41" i="4"/>
  <c r="D18" i="4"/>
  <c r="BW35" i="4"/>
  <c r="BU38" i="4"/>
  <c r="H41" i="4"/>
  <c r="K45" i="4"/>
  <c r="CD36" i="4"/>
  <c r="BM36" i="4" s="1"/>
  <c r="CD20" i="4"/>
  <c r="BQ20" i="4" s="1"/>
  <c r="AE44" i="5"/>
  <c r="T44" i="5" s="1"/>
  <c r="AT29" i="5"/>
  <c r="AS29" i="5" s="1"/>
  <c r="BS7" i="5"/>
  <c r="BO41" i="4"/>
  <c r="BK26" i="4"/>
  <c r="BS12" i="4"/>
  <c r="BW38" i="4"/>
  <c r="CC38" i="4"/>
  <c r="AH30" i="5"/>
  <c r="BO7" i="5"/>
  <c r="BM17" i="5"/>
  <c r="BM34" i="5"/>
  <c r="BO4" i="5"/>
  <c r="BM31" i="5"/>
  <c r="BH19" i="5"/>
  <c r="H32" i="4"/>
  <c r="AX45" i="10"/>
  <c r="AX46" i="10" s="1"/>
  <c r="BS23" i="4"/>
  <c r="BU17" i="4"/>
  <c r="CA15" i="4"/>
  <c r="BK23" i="4"/>
  <c r="BU28" i="4"/>
  <c r="J6" i="4"/>
  <c r="BU7" i="5"/>
  <c r="BS4" i="5"/>
  <c r="BY26" i="4"/>
  <c r="BY15" i="4"/>
  <c r="BQ38" i="4"/>
  <c r="BM38" i="4"/>
  <c r="AE13" i="5"/>
  <c r="AD13" i="5" s="1"/>
  <c r="AE29" i="5"/>
  <c r="AD29" i="5" s="1"/>
  <c r="AT13" i="5"/>
  <c r="AS13" i="5" s="1"/>
  <c r="BI20" i="5"/>
  <c r="BH20" i="5" s="1"/>
  <c r="BZ20" i="5"/>
  <c r="BU20" i="5" s="1"/>
  <c r="BQ4" i="5"/>
  <c r="BQ31" i="5"/>
  <c r="AH45" i="10"/>
  <c r="BW23" i="4"/>
  <c r="CA12" i="4"/>
  <c r="H12" i="4"/>
  <c r="BO38" i="4"/>
  <c r="BM7" i="5"/>
  <c r="BM4" i="5"/>
  <c r="BH4" i="5"/>
  <c r="D32" i="4"/>
  <c r="BQ23" i="4"/>
  <c r="BO12" i="4"/>
  <c r="D38" i="4"/>
  <c r="BQ6" i="4"/>
  <c r="F15" i="4"/>
  <c r="BO17" i="4"/>
  <c r="BW17" i="4"/>
  <c r="CA17" i="4"/>
  <c r="K30" i="4"/>
  <c r="BP30" i="4"/>
  <c r="CV13" i="4"/>
  <c r="CU13" i="4" s="1"/>
  <c r="S30" i="5"/>
  <c r="W45" i="5"/>
  <c r="AN30" i="5"/>
  <c r="AP45" i="5"/>
  <c r="AY30" i="5"/>
  <c r="C45" i="4"/>
  <c r="BX45" i="4"/>
  <c r="CH30" i="4"/>
  <c r="CP30" i="4"/>
  <c r="BH14" i="5"/>
  <c r="BW4" i="5"/>
  <c r="BQ14" i="5"/>
  <c r="BQ41" i="5"/>
  <c r="AJ45" i="10"/>
  <c r="BM26" i="4"/>
  <c r="D15" i="4"/>
  <c r="D26" i="4"/>
  <c r="BK35" i="4"/>
  <c r="BM15" i="4"/>
  <c r="D12" i="4"/>
  <c r="BS38" i="4"/>
  <c r="L41" i="4"/>
  <c r="BY38" i="4"/>
  <c r="BT30" i="4"/>
  <c r="BH28" i="5"/>
  <c r="BU4" i="5"/>
  <c r="BO14" i="5"/>
  <c r="BH42" i="5"/>
  <c r="CC26" i="4"/>
  <c r="H19" i="4"/>
  <c r="BS41" i="4"/>
  <c r="L12" i="4"/>
  <c r="CA38" i="4"/>
  <c r="H6" i="4"/>
  <c r="BT45" i="5"/>
  <c r="BQ19" i="5"/>
  <c r="BO42" i="5"/>
  <c r="BS10" i="5"/>
  <c r="BO33" i="5"/>
  <c r="F7" i="4"/>
  <c r="BW18" i="4"/>
  <c r="CA18" i="4"/>
  <c r="BO18" i="4"/>
  <c r="CD29" i="4"/>
  <c r="BW29" i="4" s="1"/>
  <c r="CV29" i="4"/>
  <c r="CU29" i="4" s="1"/>
  <c r="CV44" i="4"/>
  <c r="CU44" i="4" s="1"/>
  <c r="M36" i="5"/>
  <c r="L36" i="5" s="1"/>
  <c r="W30" i="5"/>
  <c r="BV30" i="5"/>
  <c r="BO19" i="5"/>
  <c r="BM42" i="5"/>
  <c r="BM14" i="5"/>
  <c r="BM33" i="5"/>
  <c r="BU12" i="4"/>
  <c r="BS26" i="4"/>
  <c r="J10" i="4"/>
  <c r="H33" i="4"/>
  <c r="BS15" i="4"/>
  <c r="J18" i="4"/>
  <c r="BW26" i="4"/>
  <c r="CC18" i="4"/>
  <c r="G45" i="4"/>
  <c r="BR45" i="4"/>
  <c r="CL45" i="4"/>
  <c r="BE45" i="5"/>
  <c r="BP45" i="5"/>
  <c r="D10" i="4"/>
  <c r="F33" i="4"/>
  <c r="J37" i="4"/>
  <c r="BW42" i="5"/>
  <c r="BW14" i="5"/>
  <c r="BQ28" i="5"/>
  <c r="BW33" i="5"/>
  <c r="BS35" i="5"/>
  <c r="BU41" i="4"/>
  <c r="CA26" i="4"/>
  <c r="BW4" i="4"/>
  <c r="F10" i="4"/>
  <c r="H39" i="4"/>
  <c r="CC35" i="4"/>
  <c r="BW41" i="4"/>
  <c r="CC12" i="4"/>
  <c r="BW15" i="4"/>
  <c r="H18" i="4"/>
  <c r="BU21" i="4"/>
  <c r="BW21" i="4"/>
  <c r="BQ41" i="4"/>
  <c r="U20" i="5"/>
  <c r="BL30" i="5"/>
  <c r="BN45" i="5"/>
  <c r="BV45" i="5"/>
  <c r="BU28" i="5"/>
  <c r="BH25" i="5"/>
  <c r="BQ9" i="5"/>
  <c r="BU42" i="5"/>
  <c r="BU14" i="5"/>
  <c r="BQ18" i="5"/>
  <c r="BO28" i="5"/>
  <c r="BU33" i="5"/>
  <c r="BH5" i="5"/>
  <c r="BH6" i="5"/>
  <c r="BK41" i="4"/>
  <c r="BU26" i="4"/>
  <c r="BQ4" i="4"/>
  <c r="J39" i="4"/>
  <c r="BS35" i="4"/>
  <c r="BY12" i="4"/>
  <c r="BU15" i="4"/>
  <c r="BW12" i="4"/>
  <c r="BQ15" i="4"/>
  <c r="BO21" i="4"/>
  <c r="CC41" i="4"/>
  <c r="C30" i="4"/>
  <c r="M29" i="4"/>
  <c r="J29" i="4" s="1"/>
  <c r="BU35" i="5"/>
  <c r="CC4" i="4"/>
  <c r="BS18" i="4"/>
  <c r="BS42" i="5"/>
  <c r="BS14" i="5"/>
  <c r="BS33" i="5"/>
  <c r="Y44" i="10"/>
  <c r="BO26" i="4"/>
  <c r="BQ16" i="4"/>
  <c r="L39" i="4"/>
  <c r="BQ35" i="4"/>
  <c r="BM12" i="4"/>
  <c r="BO15" i="4"/>
  <c r="L33" i="4"/>
  <c r="BQ18" i="4"/>
  <c r="BU18" i="4"/>
  <c r="CA41" i="4"/>
  <c r="Q45" i="5"/>
  <c r="Y30" i="5"/>
  <c r="AA45" i="5"/>
  <c r="AJ30" i="5"/>
  <c r="AL45" i="5"/>
  <c r="AR30" i="5"/>
  <c r="AW45" i="5"/>
  <c r="BA45" i="5"/>
  <c r="BI13" i="5"/>
  <c r="AX13" i="5" s="1"/>
  <c r="BL45" i="5"/>
  <c r="AC45" i="10"/>
  <c r="AB46" i="10"/>
  <c r="P51" i="10" s="1"/>
  <c r="CV8" i="4"/>
  <c r="CU8" i="4" s="1"/>
  <c r="M20" i="5"/>
  <c r="L20" i="5" s="1"/>
  <c r="K30" i="5"/>
  <c r="AU44" i="10"/>
  <c r="AT45" i="10"/>
  <c r="AT46" i="10" s="1"/>
  <c r="Q44" i="10"/>
  <c r="P45" i="10"/>
  <c r="CC37" i="4"/>
  <c r="CA37" i="4"/>
  <c r="BY37" i="4"/>
  <c r="F34" i="4"/>
  <c r="H34" i="4"/>
  <c r="L34" i="4"/>
  <c r="J34" i="4"/>
  <c r="BY31" i="4"/>
  <c r="BO31" i="4"/>
  <c r="BM31" i="4"/>
  <c r="BK31" i="4"/>
  <c r="BS31" i="4"/>
  <c r="CA31" i="4"/>
  <c r="CC31" i="4"/>
  <c r="BW31" i="4"/>
  <c r="BU31" i="4"/>
  <c r="J25" i="4"/>
  <c r="F25" i="4"/>
  <c r="L25" i="4"/>
  <c r="BK19" i="4"/>
  <c r="CA19" i="4"/>
  <c r="BW19" i="4"/>
  <c r="BY19" i="4"/>
  <c r="BS19" i="4"/>
  <c r="BM19" i="4"/>
  <c r="BU19" i="4"/>
  <c r="BO19" i="4"/>
  <c r="BQ19" i="4"/>
  <c r="CC19" i="4"/>
  <c r="F14" i="4"/>
  <c r="J14" i="4"/>
  <c r="L14" i="4"/>
  <c r="D14" i="4"/>
  <c r="H14" i="4"/>
  <c r="D11" i="4"/>
  <c r="J11" i="4"/>
  <c r="H11" i="4"/>
  <c r="L11" i="4"/>
  <c r="BM5" i="4"/>
  <c r="CC5" i="4"/>
  <c r="BK5" i="4"/>
  <c r="BU5" i="4"/>
  <c r="CA5" i="4"/>
  <c r="BY5" i="4"/>
  <c r="BW5" i="4"/>
  <c r="BS5" i="4"/>
  <c r="BQ5" i="4"/>
  <c r="BM41" i="5"/>
  <c r="BU41" i="5"/>
  <c r="AX38" i="5"/>
  <c r="BH38" i="5"/>
  <c r="BS32" i="5"/>
  <c r="BU32" i="5"/>
  <c r="BO32" i="5"/>
  <c r="AX24" i="5"/>
  <c r="BH24" i="5"/>
  <c r="BS18" i="5"/>
  <c r="BU18" i="5"/>
  <c r="AX15" i="5"/>
  <c r="BH15" i="5"/>
  <c r="BS9" i="5"/>
  <c r="BW9" i="5"/>
  <c r="BR30" i="4"/>
  <c r="CB45" i="4"/>
  <c r="CV20" i="4"/>
  <c r="CU20" i="4" s="1"/>
  <c r="CL30" i="4"/>
  <c r="BX30" i="5"/>
  <c r="BR45" i="5"/>
  <c r="BO22" i="5"/>
  <c r="BH27" i="5"/>
  <c r="BZ36" i="5"/>
  <c r="BQ36" i="5" s="1"/>
  <c r="BK16" i="4"/>
  <c r="BW27" i="4"/>
  <c r="F37" i="4"/>
  <c r="BW25" i="5"/>
  <c r="BS34" i="5"/>
  <c r="BM22" i="5"/>
  <c r="BM39" i="5"/>
  <c r="BQ6" i="5"/>
  <c r="BH32" i="5"/>
  <c r="BW35" i="5"/>
  <c r="I30" i="4"/>
  <c r="CB30" i="4"/>
  <c r="AT44" i="5"/>
  <c r="AQ44" i="5" s="1"/>
  <c r="CV36" i="4"/>
  <c r="CU36" i="4" s="1"/>
  <c r="CC33" i="4"/>
  <c r="J19" i="4"/>
  <c r="BU27" i="4"/>
  <c r="BS28" i="4"/>
  <c r="J38" i="4"/>
  <c r="H37" i="4"/>
  <c r="BO10" i="4"/>
  <c r="BY7" i="4"/>
  <c r="BM24" i="4"/>
  <c r="T45" i="10"/>
  <c r="BQ28" i="4"/>
  <c r="H23" i="4"/>
  <c r="BE30" i="5"/>
  <c r="BP30" i="5"/>
  <c r="BU11" i="5"/>
  <c r="BS21" i="5"/>
  <c r="BM25" i="5"/>
  <c r="BH26" i="5"/>
  <c r="BQ16" i="5"/>
  <c r="BU22" i="5"/>
  <c r="BO43" i="5"/>
  <c r="BO35" i="5"/>
  <c r="BO33" i="4"/>
  <c r="BY16" i="4"/>
  <c r="BY27" i="4"/>
  <c r="U44" i="5"/>
  <c r="CA24" i="4"/>
  <c r="BK28" i="4"/>
  <c r="CD44" i="4"/>
  <c r="BU44" i="4" s="1"/>
  <c r="BM43" i="4"/>
  <c r="CC39" i="4"/>
  <c r="BQ39" i="4"/>
  <c r="BO27" i="4"/>
  <c r="BS10" i="4"/>
  <c r="L9" i="4"/>
  <c r="CC17" i="4"/>
  <c r="J27" i="4"/>
  <c r="BS24" i="4"/>
  <c r="F9" i="4"/>
  <c r="BY28" i="4"/>
  <c r="BY17" i="4"/>
  <c r="BW11" i="5"/>
  <c r="BW22" i="5"/>
  <c r="F32" i="4"/>
  <c r="CA16" i="4"/>
  <c r="BS17" i="4"/>
  <c r="BS11" i="5"/>
  <c r="BO21" i="5"/>
  <c r="BH41" i="5"/>
  <c r="BY6" i="5"/>
  <c r="BO16" i="5"/>
  <c r="BS22" i="5"/>
  <c r="BU39" i="5"/>
  <c r="BM43" i="5"/>
  <c r="BM35" i="5"/>
  <c r="L32" i="4"/>
  <c r="M13" i="4"/>
  <c r="Q30" i="5"/>
  <c r="M44" i="5"/>
  <c r="F44" i="5" s="1"/>
  <c r="BU33" i="4"/>
  <c r="M36" i="4"/>
  <c r="J36" i="4" s="1"/>
  <c r="BM16" i="4"/>
  <c r="BS27" i="4"/>
  <c r="BQ24" i="4"/>
  <c r="BO43" i="4"/>
  <c r="BW39" i="4"/>
  <c r="BK39" i="4"/>
  <c r="BW43" i="4"/>
  <c r="BU7" i="4"/>
  <c r="CA7" i="4"/>
  <c r="L27" i="4"/>
  <c r="BQ17" i="4"/>
  <c r="BW7" i="4"/>
  <c r="BU21" i="5"/>
  <c r="BH18" i="5"/>
  <c r="BQ35" i="5"/>
  <c r="CA27" i="4"/>
  <c r="BK17" i="4"/>
  <c r="BQ43" i="4"/>
  <c r="CC27" i="4"/>
  <c r="BO28" i="4"/>
  <c r="CA28" i="4"/>
  <c r="BM21" i="5"/>
  <c r="BM16" i="5"/>
  <c r="BQ22" i="5"/>
  <c r="K45" i="5"/>
  <c r="AR45" i="10"/>
  <c r="BW33" i="4"/>
  <c r="CC16" i="4"/>
  <c r="BQ27" i="4"/>
  <c r="BU24" i="4"/>
  <c r="BW16" i="4"/>
  <c r="BS33" i="4"/>
  <c r="H42" i="4"/>
  <c r="CC10" i="4"/>
  <c r="H16" i="4"/>
  <c r="BQ10" i="4"/>
  <c r="BK7" i="4"/>
  <c r="J16" i="4"/>
  <c r="BS7" i="4"/>
  <c r="BO42" i="4"/>
  <c r="D16" i="4"/>
  <c r="E46" i="5"/>
  <c r="AX22" i="5"/>
  <c r="AX17" i="5"/>
  <c r="BL45" i="4"/>
  <c r="BX30" i="4"/>
  <c r="CJ30" i="4"/>
  <c r="CR30" i="4"/>
  <c r="BI8" i="5"/>
  <c r="M20" i="4"/>
  <c r="BN30" i="4"/>
  <c r="BN46" i="4" s="1"/>
  <c r="D37" i="4"/>
  <c r="BY25" i="5"/>
  <c r="BY21" i="5"/>
  <c r="CH45" i="4"/>
  <c r="AE8" i="5"/>
  <c r="AD8" i="5" s="1"/>
  <c r="AA30" i="5"/>
  <c r="AC45" i="5"/>
  <c r="AT8" i="5"/>
  <c r="AS8" i="5" s="1"/>
  <c r="AL30" i="5"/>
  <c r="AN45" i="5"/>
  <c r="BI36" i="5"/>
  <c r="C47" i="16"/>
  <c r="E47" i="16" s="1"/>
  <c r="BO32" i="4"/>
  <c r="BY32" i="4"/>
  <c r="BQ32" i="4"/>
  <c r="BW32" i="4"/>
  <c r="BS32" i="4"/>
  <c r="BK32" i="4"/>
  <c r="BU32" i="4"/>
  <c r="CA32" i="4"/>
  <c r="BY27" i="5"/>
  <c r="BU27" i="5"/>
  <c r="BM27" i="5"/>
  <c r="BO27" i="5"/>
  <c r="BQ27" i="5"/>
  <c r="BW27" i="5"/>
  <c r="L35" i="4"/>
  <c r="H35" i="4"/>
  <c r="J35" i="4"/>
  <c r="F35" i="4"/>
  <c r="BY12" i="5"/>
  <c r="BS12" i="5"/>
  <c r="BO12" i="5"/>
  <c r="BQ12" i="5"/>
  <c r="BU12" i="5"/>
  <c r="D35" i="4"/>
  <c r="Y45" i="10"/>
  <c r="X46" i="10"/>
  <c r="BQ42" i="4"/>
  <c r="CA42" i="4"/>
  <c r="BW42" i="4"/>
  <c r="BS42" i="4"/>
  <c r="BM42" i="4"/>
  <c r="BY42" i="4"/>
  <c r="BU42" i="4"/>
  <c r="CC42" i="4"/>
  <c r="H22" i="4"/>
  <c r="F22" i="4"/>
  <c r="J22" i="4"/>
  <c r="D22" i="4"/>
  <c r="BK9" i="4"/>
  <c r="BW9" i="4"/>
  <c r="BQ9" i="4"/>
  <c r="BO9" i="4"/>
  <c r="BU9" i="4"/>
  <c r="BY9" i="4"/>
  <c r="CA9" i="4"/>
  <c r="BS9" i="4"/>
  <c r="AX31" i="5"/>
  <c r="BH31" i="5"/>
  <c r="BY17" i="5"/>
  <c r="BQ17" i="5"/>
  <c r="BO17" i="5"/>
  <c r="BS17" i="5"/>
  <c r="BU17" i="5"/>
  <c r="AX16" i="5"/>
  <c r="BH16" i="5"/>
  <c r="BQ40" i="5"/>
  <c r="BY40" i="5"/>
  <c r="BO40" i="5"/>
  <c r="BY23" i="5"/>
  <c r="BM23" i="5"/>
  <c r="BU23" i="5"/>
  <c r="BO23" i="5"/>
  <c r="BS23" i="5"/>
  <c r="BM32" i="4"/>
  <c r="R45" i="10"/>
  <c r="BO22" i="4"/>
  <c r="BK22" i="4"/>
  <c r="BS22" i="4"/>
  <c r="CA22" i="4"/>
  <c r="BU22" i="4"/>
  <c r="BQ22" i="4"/>
  <c r="BW22" i="4"/>
  <c r="BY22" i="4"/>
  <c r="BS27" i="5"/>
  <c r="BW40" i="5"/>
  <c r="BM22" i="4"/>
  <c r="D28" i="4"/>
  <c r="F28" i="4"/>
  <c r="F24" i="4"/>
  <c r="H24" i="4"/>
  <c r="L24" i="4"/>
  <c r="J24" i="4"/>
  <c r="BY6" i="4"/>
  <c r="BK6" i="4"/>
  <c r="BM6" i="4"/>
  <c r="BS6" i="4"/>
  <c r="BU6" i="4"/>
  <c r="BW6" i="4"/>
  <c r="BO6" i="4"/>
  <c r="CA6" i="4"/>
  <c r="J4" i="4"/>
  <c r="H4" i="4"/>
  <c r="L4" i="4"/>
  <c r="F4" i="4"/>
  <c r="BY32" i="5"/>
  <c r="BQ32" i="5"/>
  <c r="BW32" i="5"/>
  <c r="BM32" i="5"/>
  <c r="BY26" i="5"/>
  <c r="BO26" i="5"/>
  <c r="BW26" i="5"/>
  <c r="BU26" i="5"/>
  <c r="AD45" i="10"/>
  <c r="AE44" i="10"/>
  <c r="BY37" i="5"/>
  <c r="BS37" i="5"/>
  <c r="BO37" i="5"/>
  <c r="BQ37" i="5"/>
  <c r="BU37" i="5"/>
  <c r="BM40" i="5"/>
  <c r="BM37" i="5"/>
  <c r="E45" i="4"/>
  <c r="M44" i="4"/>
  <c r="F44" i="4" s="1"/>
  <c r="BW23" i="5"/>
  <c r="BU40" i="5"/>
  <c r="BW12" i="5"/>
  <c r="D40" i="4"/>
  <c r="J40" i="4"/>
  <c r="H40" i="4"/>
  <c r="L40" i="4"/>
  <c r="F40" i="4"/>
  <c r="H31" i="4"/>
  <c r="J31" i="4"/>
  <c r="D31" i="4"/>
  <c r="F31" i="4"/>
  <c r="AP45" i="10"/>
  <c r="AQ44" i="10"/>
  <c r="L26" i="4"/>
  <c r="H26" i="4"/>
  <c r="J26" i="4"/>
  <c r="D6" i="4"/>
  <c r="L6" i="4"/>
  <c r="BY10" i="5"/>
  <c r="BW10" i="5"/>
  <c r="BO10" i="5"/>
  <c r="BG30" i="5"/>
  <c r="BR30" i="5"/>
  <c r="BZ13" i="5"/>
  <c r="BU13" i="5" s="1"/>
  <c r="BA30" i="5"/>
  <c r="BI29" i="5"/>
  <c r="BC45" i="5"/>
  <c r="AT20" i="5"/>
  <c r="AS20" i="5" s="1"/>
  <c r="M8" i="5"/>
  <c r="L8" i="5" s="1"/>
  <c r="AL45" i="10"/>
  <c r="AM44" i="10"/>
  <c r="BH37" i="5"/>
  <c r="AX37" i="5"/>
  <c r="BY15" i="5"/>
  <c r="BM15" i="5"/>
  <c r="BU15" i="5"/>
  <c r="S45" i="5"/>
  <c r="U36" i="5"/>
  <c r="BT30" i="5"/>
  <c r="BZ29" i="5"/>
  <c r="BY29" i="5" s="1"/>
  <c r="AW30" i="5"/>
  <c r="BI44" i="5"/>
  <c r="F5" i="4"/>
  <c r="D5" i="4"/>
  <c r="H5" i="4"/>
  <c r="J5" i="4"/>
  <c r="BY41" i="5"/>
  <c r="BW41" i="5"/>
  <c r="BO41" i="5"/>
  <c r="AX33" i="5"/>
  <c r="BH33" i="5"/>
  <c r="BY7" i="5"/>
  <c r="BQ7" i="5"/>
  <c r="AE20" i="5"/>
  <c r="AD20" i="5" s="1"/>
  <c r="AY45" i="5"/>
  <c r="BO37" i="4"/>
  <c r="BS37" i="4"/>
  <c r="BU37" i="4"/>
  <c r="BK37" i="4"/>
  <c r="BM37" i="4"/>
  <c r="BQ37" i="4"/>
  <c r="J7" i="4"/>
  <c r="H7" i="4"/>
  <c r="D7" i="4"/>
  <c r="BY38" i="5"/>
  <c r="BM38" i="5"/>
  <c r="BU38" i="5"/>
  <c r="AX7" i="5"/>
  <c r="BH7" i="5"/>
  <c r="L42" i="4"/>
  <c r="F42" i="4"/>
  <c r="BQ40" i="4"/>
  <c r="BS40" i="4"/>
  <c r="BW40" i="4"/>
  <c r="CA40" i="4"/>
  <c r="D9" i="4"/>
  <c r="H9" i="4"/>
  <c r="BS4" i="4"/>
  <c r="BK4" i="4"/>
  <c r="BO4" i="4"/>
  <c r="BY18" i="5"/>
  <c r="BW18" i="5"/>
  <c r="BO18" i="5"/>
  <c r="BY9" i="5"/>
  <c r="BU9" i="5"/>
  <c r="BM9" i="5"/>
  <c r="BS43" i="4"/>
  <c r="CA43" i="4"/>
  <c r="BY43" i="4"/>
  <c r="BS21" i="4"/>
  <c r="CC21" i="4"/>
  <c r="BY21" i="4"/>
  <c r="BQ21" i="4"/>
  <c r="BK21" i="4"/>
  <c r="F19" i="4"/>
  <c r="BY43" i="5"/>
  <c r="BS43" i="5"/>
  <c r="BY34" i="5"/>
  <c r="BQ34" i="5"/>
  <c r="BY28" i="5"/>
  <c r="BS28" i="5"/>
  <c r="BY19" i="5"/>
  <c r="BU19" i="5"/>
  <c r="BM19" i="5"/>
  <c r="BM6" i="5"/>
  <c r="BU6" i="5"/>
  <c r="BQ5" i="5"/>
  <c r="BY5" i="5"/>
  <c r="AE36" i="5"/>
  <c r="AD36" i="5" s="1"/>
  <c r="AP30" i="5"/>
  <c r="BZ44" i="5"/>
  <c r="BW44" i="5" s="1"/>
  <c r="F43" i="4"/>
  <c r="D43" i="4"/>
  <c r="L43" i="4"/>
  <c r="H38" i="4"/>
  <c r="L38" i="4"/>
  <c r="BK25" i="4"/>
  <c r="CC25" i="4"/>
  <c r="BO25" i="4"/>
  <c r="CA23" i="4"/>
  <c r="BU23" i="4"/>
  <c r="BY23" i="4"/>
  <c r="D21" i="4"/>
  <c r="L21" i="4"/>
  <c r="BO16" i="4"/>
  <c r="BS16" i="4"/>
  <c r="BM10" i="4"/>
  <c r="BU10" i="4"/>
  <c r="BY10" i="4"/>
  <c r="CA10" i="4"/>
  <c r="BW10" i="4"/>
  <c r="BY39" i="5"/>
  <c r="BO39" i="5"/>
  <c r="BW39" i="5"/>
  <c r="BQ11" i="5"/>
  <c r="BY11" i="5"/>
  <c r="BZ8" i="5"/>
  <c r="BU8" i="5" s="1"/>
  <c r="BX45" i="5"/>
  <c r="BM39" i="4"/>
  <c r="CA39" i="4"/>
  <c r="H25" i="4"/>
  <c r="D25" i="4"/>
  <c r="D23" i="4"/>
  <c r="L23" i="4"/>
  <c r="E30" i="4"/>
  <c r="BY31" i="5"/>
  <c r="BW31" i="5"/>
  <c r="BO31" i="5"/>
  <c r="M8" i="4"/>
  <c r="D8" i="4" s="1"/>
  <c r="CD8" i="4"/>
  <c r="CN30" i="4"/>
  <c r="AC30" i="5"/>
  <c r="AT36" i="5"/>
  <c r="AS36" i="5" s="1"/>
  <c r="AT54" i="20" l="1"/>
  <c r="BV46" i="4"/>
  <c r="CP46" i="4"/>
  <c r="G46" i="4"/>
  <c r="CA29" i="4"/>
  <c r="BQ36" i="4"/>
  <c r="AA45" i="10"/>
  <c r="BY36" i="4"/>
  <c r="BW36" i="4"/>
  <c r="BU36" i="4"/>
  <c r="BS36" i="4"/>
  <c r="AD44" i="5"/>
  <c r="M30" i="5"/>
  <c r="L30" i="5" s="1"/>
  <c r="Y46" i="5"/>
  <c r="CC20" i="4"/>
  <c r="AJ46" i="5"/>
  <c r="C46" i="5"/>
  <c r="BZ46" i="4"/>
  <c r="BL46" i="4"/>
  <c r="AH46" i="5"/>
  <c r="BT46" i="4"/>
  <c r="CJ46" i="4"/>
  <c r="BP46" i="4"/>
  <c r="W46" i="10"/>
  <c r="W50" i="10" s="1"/>
  <c r="BJ46" i="4"/>
  <c r="CL46" i="4"/>
  <c r="L44" i="5"/>
  <c r="W45" i="10"/>
  <c r="AR46" i="5"/>
  <c r="M45" i="5"/>
  <c r="L45" i="5" s="1"/>
  <c r="CR46" i="4"/>
  <c r="BK20" i="4"/>
  <c r="BO20" i="4"/>
  <c r="BW20" i="4"/>
  <c r="BN46" i="5"/>
  <c r="CA20" i="4"/>
  <c r="BU20" i="4"/>
  <c r="BL46" i="5"/>
  <c r="CT46" i="4"/>
  <c r="BP46" i="5"/>
  <c r="Q46" i="5"/>
  <c r="BQ13" i="4"/>
  <c r="CC13" i="4"/>
  <c r="BM13" i="4"/>
  <c r="BK13" i="4"/>
  <c r="I46" i="4"/>
  <c r="AB44" i="5"/>
  <c r="BY36" i="5"/>
  <c r="CA13" i="4"/>
  <c r="H44" i="5"/>
  <c r="BW13" i="4"/>
  <c r="BY13" i="4"/>
  <c r="BX46" i="4"/>
  <c r="U30" i="5"/>
  <c r="BO13" i="4"/>
  <c r="C46" i="4"/>
  <c r="AN46" i="5"/>
  <c r="R44" i="5"/>
  <c r="AW46" i="10"/>
  <c r="Y52" i="10" s="1"/>
  <c r="BS13" i="4"/>
  <c r="AL46" i="5"/>
  <c r="BM44" i="4"/>
  <c r="AO45" i="10"/>
  <c r="AN46" i="10"/>
  <c r="BY20" i="4"/>
  <c r="BS20" i="4"/>
  <c r="BM20" i="4"/>
  <c r="BO36" i="5"/>
  <c r="BV46" i="5"/>
  <c r="K46" i="4"/>
  <c r="AU45" i="10"/>
  <c r="W46" i="5"/>
  <c r="F36" i="4"/>
  <c r="BS20" i="5"/>
  <c r="CA36" i="4"/>
  <c r="AG45" i="10"/>
  <c r="CC36" i="4"/>
  <c r="BH13" i="5"/>
  <c r="BK36" i="4"/>
  <c r="AG46" i="10"/>
  <c r="U51" i="10" s="1"/>
  <c r="BO36" i="4"/>
  <c r="AX20" i="5"/>
  <c r="CD45" i="4"/>
  <c r="BU45" i="4" s="1"/>
  <c r="BS29" i="4"/>
  <c r="AT45" i="5"/>
  <c r="AO45" i="5" s="1"/>
  <c r="AY45" i="10"/>
  <c r="BW20" i="5"/>
  <c r="BQ44" i="4"/>
  <c r="CH46" i="4"/>
  <c r="BO20" i="5"/>
  <c r="AK45" i="10"/>
  <c r="AJ46" i="10"/>
  <c r="AY46" i="10"/>
  <c r="AA52" i="10" s="1"/>
  <c r="Z52" i="10"/>
  <c r="AA46" i="5"/>
  <c r="AM44" i="5"/>
  <c r="AE30" i="5"/>
  <c r="AD30" i="5" s="1"/>
  <c r="BW44" i="4"/>
  <c r="BY20" i="5"/>
  <c r="Z44" i="5"/>
  <c r="X44" i="5"/>
  <c r="BO29" i="4"/>
  <c r="CC29" i="4"/>
  <c r="AI45" i="10"/>
  <c r="AH46" i="10"/>
  <c r="BY29" i="4"/>
  <c r="BS44" i="4"/>
  <c r="BM20" i="5"/>
  <c r="BQ20" i="5"/>
  <c r="L29" i="4"/>
  <c r="BM29" i="4"/>
  <c r="BQ29" i="4"/>
  <c r="CO44" i="4"/>
  <c r="BK29" i="4"/>
  <c r="BU29" i="4"/>
  <c r="CQ44" i="4"/>
  <c r="BE46" i="5"/>
  <c r="CM44" i="4"/>
  <c r="CB46" i="4"/>
  <c r="D29" i="4"/>
  <c r="CD30" i="4"/>
  <c r="BW30" i="4" s="1"/>
  <c r="D44" i="5"/>
  <c r="BR46" i="4"/>
  <c r="CK44" i="4"/>
  <c r="BA46" i="5"/>
  <c r="CS44" i="4"/>
  <c r="J44" i="5"/>
  <c r="AC46" i="10"/>
  <c r="Q51" i="10" s="1"/>
  <c r="CI44" i="4"/>
  <c r="H29" i="4"/>
  <c r="F29" i="4"/>
  <c r="K46" i="5"/>
  <c r="H13" i="4"/>
  <c r="J13" i="4"/>
  <c r="D13" i="4"/>
  <c r="AS45" i="10"/>
  <c r="AR46" i="10"/>
  <c r="T46" i="10"/>
  <c r="U45" i="10"/>
  <c r="BU36" i="5"/>
  <c r="BM36" i="5"/>
  <c r="BS36" i="5"/>
  <c r="D36" i="4"/>
  <c r="L36" i="4"/>
  <c r="BK44" i="4"/>
  <c r="BO44" i="4"/>
  <c r="BY44" i="4"/>
  <c r="CA44" i="4"/>
  <c r="AO44" i="5"/>
  <c r="AS44" i="5"/>
  <c r="AK44" i="5"/>
  <c r="AI44" i="5"/>
  <c r="Q45" i="10"/>
  <c r="P46" i="10"/>
  <c r="BW29" i="5"/>
  <c r="CV45" i="4"/>
  <c r="CO45" i="4" s="1"/>
  <c r="H36" i="4"/>
  <c r="L13" i="4"/>
  <c r="BX46" i="5"/>
  <c r="F13" i="4"/>
  <c r="BW36" i="5"/>
  <c r="AU46" i="10"/>
  <c r="W52" i="10" s="1"/>
  <c r="V52" i="10"/>
  <c r="CC44" i="4"/>
  <c r="BO13" i="5"/>
  <c r="BI30" i="5"/>
  <c r="AX30" i="5" s="1"/>
  <c r="BZ45" i="5"/>
  <c r="BW45" i="5" s="1"/>
  <c r="BM29" i="5"/>
  <c r="AX36" i="5"/>
  <c r="BH36" i="5"/>
  <c r="AX8" i="5"/>
  <c r="BH8" i="5"/>
  <c r="L20" i="4"/>
  <c r="F20" i="4"/>
  <c r="H20" i="4"/>
  <c r="D20" i="4"/>
  <c r="J20" i="4"/>
  <c r="CL53" i="20"/>
  <c r="T54" i="20"/>
  <c r="CM53" i="20"/>
  <c r="BM54" i="20"/>
  <c r="BL54" i="20"/>
  <c r="BK54" i="20"/>
  <c r="AU54" i="20"/>
  <c r="AV54" i="20"/>
  <c r="S54" i="20"/>
  <c r="U54" i="20"/>
  <c r="Q54" i="20"/>
  <c r="R54" i="20"/>
  <c r="CL54" i="20"/>
  <c r="R46" i="10"/>
  <c r="S45" i="10"/>
  <c r="BI45" i="5"/>
  <c r="AZ45" i="5" s="1"/>
  <c r="BC46" i="5"/>
  <c r="E46" i="4"/>
  <c r="CN46" i="4"/>
  <c r="CV30" i="4"/>
  <c r="CU30" i="4" s="1"/>
  <c r="BB44" i="5"/>
  <c r="AZ44" i="5"/>
  <c r="AX44" i="5"/>
  <c r="BH44" i="5"/>
  <c r="AX29" i="5"/>
  <c r="BH29" i="5"/>
  <c r="M45" i="4"/>
  <c r="BQ44" i="5"/>
  <c r="BU44" i="5"/>
  <c r="BM44" i="5"/>
  <c r="BS44" i="5"/>
  <c r="BY44" i="5"/>
  <c r="AM45" i="10"/>
  <c r="AL46" i="10"/>
  <c r="BO44" i="5"/>
  <c r="AE45" i="10"/>
  <c r="AD46" i="10"/>
  <c r="U45" i="5"/>
  <c r="AA46" i="10"/>
  <c r="AA50" i="10" s="1"/>
  <c r="Z50" i="10"/>
  <c r="H44" i="4"/>
  <c r="L44" i="4"/>
  <c r="J44" i="4"/>
  <c r="D44" i="4"/>
  <c r="BO29" i="5"/>
  <c r="BQ29" i="5"/>
  <c r="BU29" i="5"/>
  <c r="BS29" i="5"/>
  <c r="BQ13" i="5"/>
  <c r="BW13" i="5"/>
  <c r="BY13" i="5"/>
  <c r="BM13" i="5"/>
  <c r="BS13" i="5"/>
  <c r="AE45" i="5"/>
  <c r="T45" i="5" s="1"/>
  <c r="CC8" i="4"/>
  <c r="BK8" i="4"/>
  <c r="BW8" i="4"/>
  <c r="CA8" i="4"/>
  <c r="BY8" i="4"/>
  <c r="BQ8" i="4"/>
  <c r="BM8" i="4"/>
  <c r="BO8" i="4"/>
  <c r="BU8" i="4"/>
  <c r="M30" i="4"/>
  <c r="F30" i="4" s="1"/>
  <c r="BW8" i="5"/>
  <c r="BO8" i="5"/>
  <c r="BQ8" i="5"/>
  <c r="BY8" i="5"/>
  <c r="BM8" i="5"/>
  <c r="BS8" i="5"/>
  <c r="AP46" i="5"/>
  <c r="AT30" i="5"/>
  <c r="AS30" i="5" s="1"/>
  <c r="AY46" i="5"/>
  <c r="BZ30" i="5"/>
  <c r="BU30" i="5" s="1"/>
  <c r="BT46" i="5"/>
  <c r="BR46" i="5"/>
  <c r="AC46" i="5"/>
  <c r="L8" i="4"/>
  <c r="F8" i="4"/>
  <c r="H8" i="4"/>
  <c r="J8" i="4"/>
  <c r="S46" i="5"/>
  <c r="X50" i="10"/>
  <c r="Y46" i="10"/>
  <c r="Y50" i="10" s="1"/>
  <c r="BF44" i="5"/>
  <c r="BD44" i="5"/>
  <c r="BS8" i="4"/>
  <c r="AW46" i="5"/>
  <c r="BG46" i="5"/>
  <c r="AP46" i="10"/>
  <c r="AQ45" i="10"/>
  <c r="AU56" i="20" l="1"/>
  <c r="AT55" i="20"/>
  <c r="M46" i="5"/>
  <c r="J46" i="5" s="1"/>
  <c r="CC45" i="4"/>
  <c r="J45" i="5"/>
  <c r="F45" i="5"/>
  <c r="H45" i="5"/>
  <c r="D45" i="5"/>
  <c r="BM45" i="4"/>
  <c r="BW45" i="4"/>
  <c r="BO45" i="4"/>
  <c r="BQ45" i="4"/>
  <c r="BK45" i="4"/>
  <c r="BS45" i="4"/>
  <c r="CK45" i="4"/>
  <c r="CA30" i="4"/>
  <c r="CA45" i="4"/>
  <c r="BU45" i="5"/>
  <c r="AI45" i="5"/>
  <c r="BQ30" i="4"/>
  <c r="AM45" i="5"/>
  <c r="BY45" i="4"/>
  <c r="P52" i="10"/>
  <c r="AO46" i="10"/>
  <c r="Q52" i="10" s="1"/>
  <c r="AQ45" i="5"/>
  <c r="AS45" i="5"/>
  <c r="AK45" i="5"/>
  <c r="BO45" i="5"/>
  <c r="CC30" i="4"/>
  <c r="CD46" i="4"/>
  <c r="CC46" i="4" s="1"/>
  <c r="BS30" i="4"/>
  <c r="BO30" i="4"/>
  <c r="BK30" i="4"/>
  <c r="AI46" i="10"/>
  <c r="W51" i="10" s="1"/>
  <c r="V51" i="10"/>
  <c r="X51" i="10"/>
  <c r="AK46" i="10"/>
  <c r="Y51" i="10" s="1"/>
  <c r="BY30" i="4"/>
  <c r="BM30" i="4"/>
  <c r="BU30" i="4"/>
  <c r="CI45" i="4"/>
  <c r="CM45" i="4"/>
  <c r="CQ45" i="4"/>
  <c r="CS45" i="4"/>
  <c r="CU45" i="4"/>
  <c r="AS46" i="10"/>
  <c r="U52" i="10" s="1"/>
  <c r="T52" i="10"/>
  <c r="Q46" i="10"/>
  <c r="Q50" i="10" s="1"/>
  <c r="P50" i="10"/>
  <c r="U46" i="10"/>
  <c r="U50" i="10" s="1"/>
  <c r="T50" i="10"/>
  <c r="BH30" i="5"/>
  <c r="BS30" i="5"/>
  <c r="BQ45" i="5"/>
  <c r="BM45" i="5"/>
  <c r="BY45" i="5"/>
  <c r="BS45" i="5"/>
  <c r="BD45" i="5"/>
  <c r="CK53" i="20"/>
  <c r="R55" i="20"/>
  <c r="BN54" i="20"/>
  <c r="BM55" i="20"/>
  <c r="BL55" i="20"/>
  <c r="BL56" i="20"/>
  <c r="BM56" i="20"/>
  <c r="BK56" i="20"/>
  <c r="BM57" i="20"/>
  <c r="BL57" i="20"/>
  <c r="AV55" i="20"/>
  <c r="AU55" i="20"/>
  <c r="AV56" i="20"/>
  <c r="AT56" i="20"/>
  <c r="Q55" i="20"/>
  <c r="U55" i="20"/>
  <c r="S55" i="20"/>
  <c r="T55" i="20"/>
  <c r="T56" i="20"/>
  <c r="Q56" i="20"/>
  <c r="U56" i="20"/>
  <c r="S56" i="20"/>
  <c r="R56" i="20"/>
  <c r="D45" i="4"/>
  <c r="J45" i="4"/>
  <c r="H45" i="4"/>
  <c r="L45" i="4"/>
  <c r="BI46" i="5"/>
  <c r="BF45" i="5"/>
  <c r="BB45" i="5"/>
  <c r="AX45" i="5"/>
  <c r="BH45" i="5"/>
  <c r="CM54" i="20"/>
  <c r="AQ46" i="10"/>
  <c r="S52" i="10" s="1"/>
  <c r="R52" i="10"/>
  <c r="CM55" i="20"/>
  <c r="AB45" i="5"/>
  <c r="R45" i="5"/>
  <c r="X45" i="5"/>
  <c r="Z45" i="5"/>
  <c r="AD45" i="5"/>
  <c r="AE46" i="10"/>
  <c r="S51" i="10" s="1"/>
  <c r="R51" i="10"/>
  <c r="CV46" i="4"/>
  <c r="R50" i="10"/>
  <c r="S46" i="10"/>
  <c r="S50" i="10" s="1"/>
  <c r="S48" i="5"/>
  <c r="U46" i="5"/>
  <c r="AE46" i="5"/>
  <c r="T46" i="5" s="1"/>
  <c r="CK55" i="20"/>
  <c r="BZ46" i="5"/>
  <c r="F45" i="4"/>
  <c r="CK54" i="20"/>
  <c r="AT46" i="5"/>
  <c r="AQ46" i="5" s="1"/>
  <c r="J30" i="4"/>
  <c r="L30" i="4"/>
  <c r="D30" i="4"/>
  <c r="H30" i="4"/>
  <c r="BQ30" i="5"/>
  <c r="BW30" i="5"/>
  <c r="BO30" i="5"/>
  <c r="BM30" i="5"/>
  <c r="BY30" i="5"/>
  <c r="Z51" i="10"/>
  <c r="AM46" i="10"/>
  <c r="AA51" i="10" s="1"/>
  <c r="M46" i="4"/>
  <c r="AU57" i="20" l="1"/>
  <c r="F46" i="5"/>
  <c r="D46" i="5"/>
  <c r="L46" i="5"/>
  <c r="H46" i="5"/>
  <c r="BS46" i="4"/>
  <c r="BW46" i="4"/>
  <c r="BQ46" i="4"/>
  <c r="BM46" i="4"/>
  <c r="BK46" i="4"/>
  <c r="BO46" i="4"/>
  <c r="BY46" i="4"/>
  <c r="CA46" i="4"/>
  <c r="BU46" i="4"/>
  <c r="BK55" i="20"/>
  <c r="BK57" i="20"/>
  <c r="BN56" i="20"/>
  <c r="BN55" i="20"/>
  <c r="T57" i="20"/>
  <c r="BN57" i="20"/>
  <c r="R57" i="20"/>
  <c r="AT57" i="20"/>
  <c r="AV57" i="20"/>
  <c r="Q57" i="20"/>
  <c r="S57" i="20"/>
  <c r="U57" i="20"/>
  <c r="J46" i="4"/>
  <c r="L46" i="4"/>
  <c r="H46" i="4"/>
  <c r="D46" i="4"/>
  <c r="CL55" i="20"/>
  <c r="BF46" i="5"/>
  <c r="BB46" i="5"/>
  <c r="CK56" i="20"/>
  <c r="BD46" i="5"/>
  <c r="F46" i="4"/>
  <c r="AS46" i="5"/>
  <c r="AK46" i="5"/>
  <c r="AM46" i="5"/>
  <c r="AI46" i="5"/>
  <c r="AO46" i="5"/>
  <c r="BH46" i="5"/>
  <c r="AZ46" i="5"/>
  <c r="AX46" i="5"/>
  <c r="BQ46" i="5"/>
  <c r="BO46" i="5"/>
  <c r="BY46" i="5"/>
  <c r="BM46" i="5"/>
  <c r="BW46" i="5"/>
  <c r="CQ46" i="4"/>
  <c r="CI46" i="4"/>
  <c r="CS46" i="4"/>
  <c r="CM46" i="4"/>
  <c r="CU46" i="4"/>
  <c r="CK46" i="4"/>
  <c r="X46" i="5"/>
  <c r="AB46" i="5"/>
  <c r="Z46" i="5"/>
  <c r="R46" i="5"/>
  <c r="CO46" i="4"/>
  <c r="CM56" i="20"/>
  <c r="AD46" i="5"/>
  <c r="BU46" i="5"/>
  <c r="BS46" i="5"/>
  <c r="CL56" i="20" l="1"/>
</calcChain>
</file>

<file path=xl/sharedStrings.xml><?xml version="1.0" encoding="utf-8"?>
<sst xmlns="http://schemas.openxmlformats.org/spreadsheetml/2006/main" count="3838" uniqueCount="331">
  <si>
    <t>Les Anses-d'Arlet</t>
  </si>
  <si>
    <t>Basse-Pointe</t>
  </si>
  <si>
    <t>Bellefontaine</t>
  </si>
  <si>
    <t>Le Carbet</t>
  </si>
  <si>
    <t>Case-Pilote</t>
  </si>
  <si>
    <t>Le Diamant</t>
  </si>
  <si>
    <t>Ducos</t>
  </si>
  <si>
    <t>Fonds-Saint-Denis</t>
  </si>
  <si>
    <t>Fort-de-France</t>
  </si>
  <si>
    <t>Gros-Morne</t>
  </si>
  <si>
    <t>Le Lamentin</t>
  </si>
  <si>
    <t>Le Lorrain</t>
  </si>
  <si>
    <t>Macouba</t>
  </si>
  <si>
    <t>Le Marigot</t>
  </si>
  <si>
    <t>Le Marin</t>
  </si>
  <si>
    <t>Le Morne-Rouge</t>
  </si>
  <si>
    <t>Le Morne-Vert</t>
  </si>
  <si>
    <t>Le Robert</t>
  </si>
  <si>
    <t>Saint-Esprit</t>
  </si>
  <si>
    <t>Saint-Joseph</t>
  </si>
  <si>
    <t>Saint-Pierre</t>
  </si>
  <si>
    <t>Sainte-Anne</t>
  </si>
  <si>
    <t>Sainte-Luce</t>
  </si>
  <si>
    <t>Sainte-Marie</t>
  </si>
  <si>
    <t>Schoelcher</t>
  </si>
  <si>
    <t>La Trinité</t>
  </si>
  <si>
    <t>Le Vauclin</t>
  </si>
  <si>
    <t>Riviere-Salee</t>
  </si>
  <si>
    <t>Riviere-Pilote</t>
  </si>
  <si>
    <t>Les Trois-Ilets</t>
  </si>
  <si>
    <t>Grand'Riviere</t>
  </si>
  <si>
    <t>Le Precheur</t>
  </si>
  <si>
    <t>L'Ajoupa-Bouillon</t>
  </si>
  <si>
    <t>Le Francois</t>
  </si>
  <si>
    <t>CACEM</t>
  </si>
  <si>
    <t>Centre-Atlantique</t>
  </si>
  <si>
    <t>Nord-Atlantique</t>
  </si>
  <si>
    <t>Nord-Caraïbe</t>
  </si>
  <si>
    <t>Sud-Atlantique</t>
  </si>
  <si>
    <t>CCNM</t>
  </si>
  <si>
    <t>Sud-Caraïbe</t>
  </si>
  <si>
    <t>CAESM</t>
  </si>
  <si>
    <t>Martinique</t>
  </si>
  <si>
    <t>Moins de 3 ans</t>
  </si>
  <si>
    <t>3 à 5 ans</t>
  </si>
  <si>
    <t>6 à 10 ans</t>
  </si>
  <si>
    <t>11 à 17 ans</t>
  </si>
  <si>
    <t>18 à 24 ans</t>
  </si>
  <si>
    <t>25 à 39 ans</t>
  </si>
  <si>
    <t>40 à 54 ans</t>
  </si>
  <si>
    <t>55 à 64 ans</t>
  </si>
  <si>
    <t>65 à 79 ans</t>
  </si>
  <si>
    <t>80 ans ou plus</t>
  </si>
  <si>
    <t>total</t>
  </si>
  <si>
    <t>Population selon l'âge</t>
  </si>
  <si>
    <t>%</t>
  </si>
  <si>
    <t>Résidences principales</t>
  </si>
  <si>
    <t>Logements</t>
  </si>
  <si>
    <t>Logts vacants</t>
  </si>
  <si>
    <t>Rés secondaires et logts occas.</t>
  </si>
  <si>
    <t>1 pièce</t>
  </si>
  <si>
    <t>2 pièces</t>
  </si>
  <si>
    <t>3 pièces</t>
  </si>
  <si>
    <t>4 pièces</t>
  </si>
  <si>
    <t>5 pièces ou plus</t>
  </si>
  <si>
    <t>Total</t>
  </si>
  <si>
    <t>Résidences principales selon leur type d'occupation</t>
  </si>
  <si>
    <t>Propriétaires</t>
  </si>
  <si>
    <t>HLM louée vide</t>
  </si>
  <si>
    <t>Logé gratuit</t>
  </si>
  <si>
    <t>Locataires non HLM louée vide</t>
  </si>
  <si>
    <t>Habitations de fortune</t>
  </si>
  <si>
    <t>Cases traditionnelles</t>
  </si>
  <si>
    <t>Maisons ou Immeubles en bois</t>
  </si>
  <si>
    <t>Maisons ou Immeubles en dur</t>
  </si>
  <si>
    <t>Sources : Insee, Recensements de la population.</t>
  </si>
  <si>
    <t>Isolé</t>
  </si>
  <si>
    <t>Couple sans enfant</t>
  </si>
  <si>
    <t>Couple avec enfant(s)</t>
  </si>
  <si>
    <t>Famille mono</t>
  </si>
  <si>
    <t>Sources : Insee, Recensement de la population. Exploitation complémentaire 2008</t>
  </si>
  <si>
    <t>Propriétaire</t>
  </si>
  <si>
    <t>Locataire d'un logement vide HLM</t>
  </si>
  <si>
    <t>Logé gratuitement</t>
  </si>
  <si>
    <t>Locataire d'un logt loué meublé</t>
  </si>
  <si>
    <t>Locataire d'un logt vide non HLM</t>
  </si>
  <si>
    <t>Actifs ayant un emploi</t>
  </si>
  <si>
    <t>Chômeurs</t>
  </si>
  <si>
    <t>Retraités ou pré-retraités</t>
  </si>
  <si>
    <t>Au foyer</t>
  </si>
  <si>
    <t>Autres inactifs</t>
  </si>
  <si>
    <t>Maison</t>
  </si>
  <si>
    <t>Appartement</t>
  </si>
  <si>
    <t>Logement-Foyer</t>
  </si>
  <si>
    <t>Chambre d'hôtel</t>
  </si>
  <si>
    <t>Habitation de fortune</t>
  </si>
  <si>
    <t>Pièce indépendante</t>
  </si>
  <si>
    <t>5 pièces</t>
  </si>
  <si>
    <t>6 pièces et +</t>
  </si>
  <si>
    <t>2 à 4 ans</t>
  </si>
  <si>
    <t>5 à 9 ans</t>
  </si>
  <si>
    <t>10 à 19 ans</t>
  </si>
  <si>
    <t>20 à 29 ans</t>
  </si>
  <si>
    <t>30 à 39 ans</t>
  </si>
  <si>
    <t>40 à 49 ans</t>
  </si>
  <si>
    <t>50 à 59 ans</t>
  </si>
  <si>
    <t>60 à 69 ans</t>
  </si>
  <si>
    <t>70 ans ou plus</t>
  </si>
  <si>
    <t>Moins de 
2 ans</t>
  </si>
  <si>
    <t>1 personne</t>
  </si>
  <si>
    <t>2 personnes</t>
  </si>
  <si>
    <t>3 personnes</t>
  </si>
  <si>
    <t>4 personnes</t>
  </si>
  <si>
    <t>5 personnes</t>
  </si>
  <si>
    <t>Les ménages dont la personne de référence a moins de 25 ans selon l'ancienneté d'emménagement en 2008</t>
  </si>
  <si>
    <t>7 personnes et +</t>
  </si>
  <si>
    <t>6 personnes</t>
  </si>
  <si>
    <t>Elèves, étudiants, stagiaires non rénumérés</t>
  </si>
  <si>
    <t>6 pièces
et +</t>
  </si>
  <si>
    <t>données pas fiables</t>
  </si>
  <si>
    <t>Evolution de la population</t>
  </si>
  <si>
    <t>Le François</t>
  </si>
  <si>
    <t>Résidences principales - parc privé</t>
  </si>
  <si>
    <t>En accession ou locatif</t>
  </si>
  <si>
    <t>Propriétaires occupants</t>
  </si>
  <si>
    <t>Source : Insee, RP2008 exploitation principale</t>
  </si>
  <si>
    <t>Résidences principales -parc privé- selon le type d'habitat</t>
  </si>
  <si>
    <t>Maisons</t>
  </si>
  <si>
    <t>Appartements</t>
  </si>
  <si>
    <t>Autres</t>
  </si>
  <si>
    <t>Les propriétaires occupants</t>
  </si>
  <si>
    <t>Résidences principales -parc privé- selon le nombre de pièces</t>
  </si>
  <si>
    <t>Résidences principales -parc privé- selon l'époque d'achèvement de la construction</t>
  </si>
  <si>
    <t>Du fait de l'étalement de la collecte sur cinq ans, les observations portant sur les logements achevés au cours des</t>
  </si>
  <si>
    <t>dernières années sont partielles. En conséquence, les tableaux faisant intervenir ce critère ne portent que sur les</t>
  </si>
  <si>
    <t>Logements vacants</t>
  </si>
  <si>
    <t>6 pièces</t>
  </si>
  <si>
    <t>Loc d'un logt loué meublé ou chambre d'hôtel</t>
  </si>
  <si>
    <t>Les logements vacants selon l'époque d'achèvement de la construction</t>
  </si>
  <si>
    <t>Les logements vacants selon le nombre de pièces</t>
  </si>
  <si>
    <t>Les logements vacants selon le type d'habitat</t>
  </si>
  <si>
    <t>La population de 65 ans ou plus</t>
  </si>
  <si>
    <t>Les propriétaires occupants selon la taille du ménage</t>
  </si>
  <si>
    <t>6 personnes et +</t>
  </si>
  <si>
    <t>Les locataires HLM louée vide selon la taille du ménage</t>
  </si>
  <si>
    <t>Les locataires non HLM louée vide selon la taille du ménage</t>
  </si>
  <si>
    <t>Les propriétaires occupants selon l'âge de la personne de référence</t>
  </si>
  <si>
    <t>Les locataires non HLM louée vide selon l'âge de la personne de référence</t>
  </si>
  <si>
    <t>Les locataires HLM louée vide selon l'âge de la personne de référence</t>
  </si>
  <si>
    <t>Moins de 25 ans</t>
  </si>
  <si>
    <t>Les propriétaires occupants selon la CSP de la personne de référence</t>
  </si>
  <si>
    <t>Agriculteurs exploitants</t>
  </si>
  <si>
    <t>Artisans, commerçants, chefs entreprise</t>
  </si>
  <si>
    <t>Cadres et professions intellectuelles supérieures</t>
  </si>
  <si>
    <t>Professions intermédiaires</t>
  </si>
  <si>
    <t>Employés</t>
  </si>
  <si>
    <t>Ouvriers</t>
  </si>
  <si>
    <t>Retraités</t>
  </si>
  <si>
    <t>Autres personnes sans activité professionnelle</t>
  </si>
  <si>
    <t>Les locataires non HLM louée selon la CSP de la personne de référence</t>
  </si>
  <si>
    <t>Les locataires HLM louée vide selon la CSP de la personne de référence</t>
  </si>
  <si>
    <t>Retraités ou préretraités</t>
  </si>
  <si>
    <t>Elèves, étudiants, stagiaires non rémunérés</t>
  </si>
  <si>
    <t>Femmes ou hommes au foyer</t>
  </si>
  <si>
    <t>Population de 15 ans et + selon le type d'activité</t>
  </si>
  <si>
    <t>Population de 15 ans et + selon la CSP de la personne de référence</t>
  </si>
  <si>
    <t>Autre sans famille</t>
  </si>
  <si>
    <t>6 pièces ou plus</t>
  </si>
  <si>
    <t>Source : Insee, Recensements de la population</t>
  </si>
  <si>
    <t>Loc. d'un logt loué meublé ou chambre d'hôtel</t>
  </si>
  <si>
    <t>La population de moins de 25 ans</t>
  </si>
  <si>
    <t>Locataires non HLM</t>
  </si>
  <si>
    <t>Locataires HLM</t>
  </si>
  <si>
    <t>Les ménages dont la personne de référence a moins de 25 ans selon le statut d'occupation en 2009</t>
  </si>
  <si>
    <t>Les ménages dont la personne de référence a moins de 25 ans selon le type d'activité en 2009</t>
  </si>
  <si>
    <t>Les ménages dont la personne de référence a moins de 25 ans selon le type d'habitat en 2009</t>
  </si>
  <si>
    <t>Les ménages dont la personne de référence a moins de 25 ans selon le nombre de pièces du logement en 2009</t>
  </si>
  <si>
    <t>Les ménages dont la personne de référence a moins de 25 ans selon le nombre de personnes du logement en 2009</t>
  </si>
  <si>
    <t>Les ménages dont la personne de référence a 65 ans ou plus selon le statut d'occupation en 2009</t>
  </si>
  <si>
    <t>Les ménages dont la personne de référence a 65 ans ou plus selon le type d'activité en 2009</t>
  </si>
  <si>
    <t>Les ménages dont la personne de référence a 65 ans ou plus selon le type d'habitat en 2009</t>
  </si>
  <si>
    <t>Les ménages dont la personne de référence a 65 ans ou plus selon le nombre de pièces du logement en 2009</t>
  </si>
  <si>
    <t>Les ménages dont la personne de référence a 65 ans ou plus selon l'ancienneté d'emménagement en 2009</t>
  </si>
  <si>
    <t>Les ménages dont la personne de référence a 65 ans ou plus selon le nombre de personnes du logement en 2009</t>
  </si>
  <si>
    <t>Source : Insee, RP2009 exploitation principale</t>
  </si>
  <si>
    <t>Code géographique</t>
  </si>
  <si>
    <t>Secteur</t>
  </si>
  <si>
    <t>(vide)</t>
  </si>
  <si>
    <t>Total général</t>
  </si>
  <si>
    <t>Total CACEM</t>
  </si>
  <si>
    <t>Total Centre-Atlantique</t>
  </si>
  <si>
    <t>Total Nord-Atlantique</t>
  </si>
  <si>
    <t>Total Nord-Caraïbe</t>
  </si>
  <si>
    <t>Total Sud-Atlantique</t>
  </si>
  <si>
    <t>Total Sud-Caraïbe</t>
  </si>
  <si>
    <t>Total (vide)</t>
  </si>
  <si>
    <t>Données</t>
  </si>
  <si>
    <t>Locataire ou sous-locataire d'un logement loué meublé ou d'une chambre d'hôtel</t>
  </si>
  <si>
    <t>Locataire d'un logement loué meublé</t>
  </si>
  <si>
    <t>Exploitation complémentaire</t>
  </si>
  <si>
    <t>Solde naturel 99-09</t>
  </si>
  <si>
    <t>Taux variation naturel annuel 99-09</t>
  </si>
  <si>
    <t>Solde migratoire 99-09</t>
  </si>
  <si>
    <t>Taux variation migratoire annuel 99-09</t>
  </si>
  <si>
    <t>Taux variation annuel 99-09</t>
  </si>
  <si>
    <t>Max de Taux variation annuel 99-09</t>
  </si>
  <si>
    <t>Max de Solde naturel 99-09</t>
  </si>
  <si>
    <t>Max de Taux variation naturel annuel 99-09</t>
  </si>
  <si>
    <t>Max de Taux variation migratoire annuel 99-09</t>
  </si>
  <si>
    <t>Max de Solde migratoire 99-09</t>
  </si>
  <si>
    <t>moins de 25 ans</t>
  </si>
  <si>
    <t>65 ans+</t>
  </si>
  <si>
    <t>1 pers.</t>
  </si>
  <si>
    <t>2 pers.</t>
  </si>
  <si>
    <t>3 pers.</t>
  </si>
  <si>
    <t>4 pers</t>
  </si>
  <si>
    <t>5 pers.</t>
  </si>
  <si>
    <t>6 pers+</t>
  </si>
  <si>
    <t>Nombre de personnes par résidences principales</t>
  </si>
  <si>
    <t>Non actifs</t>
  </si>
  <si>
    <t>Actifs</t>
  </si>
  <si>
    <t>20 à 24 ans</t>
  </si>
  <si>
    <t>Moins de 20 ans</t>
  </si>
  <si>
    <t>Activité</t>
  </si>
  <si>
    <t>Les ménages selon la CSP de la personne de référence</t>
  </si>
  <si>
    <t>Les résidences principales selon le type d'habitat</t>
  </si>
  <si>
    <t>5 personnes et +</t>
  </si>
  <si>
    <t>3-4 personnes</t>
  </si>
  <si>
    <t>1-2 personnes</t>
  </si>
  <si>
    <t>nb moyen de personnes par ménage</t>
  </si>
  <si>
    <t>Pop 1999</t>
  </si>
  <si>
    <t>RP 1999</t>
  </si>
  <si>
    <t>Taux de chômage</t>
  </si>
  <si>
    <t>population des ménages</t>
  </si>
  <si>
    <t>- 25 ans - Résidences principales selon leur type d'occupation</t>
  </si>
  <si>
    <t>65 ans et + - Résidences principales selon leur type d'occupation</t>
  </si>
  <si>
    <t>Ménages</t>
  </si>
  <si>
    <t>pop</t>
  </si>
  <si>
    <t>Autre</t>
  </si>
  <si>
    <t>4 pers.</t>
  </si>
  <si>
    <t>Nombre de personnes par résidences principales - Propriétaires occupants</t>
  </si>
  <si>
    <t>Nombre de personnes par résidences principales - Locataire ou sous-locataire d'un logement loué vide non HLM</t>
  </si>
  <si>
    <t>Nombre de personnes par résidences principales -Locataire ou sous-locataire d'un logement loué vide HLM</t>
  </si>
  <si>
    <t>Nombre de personnes par résidences principales -Locataire ou sous-locataire d'un logement loué meublé ou d'une chambre d'hôtel</t>
  </si>
  <si>
    <t>Nombre de personnes par résidences principales - Logé gratuitement</t>
  </si>
  <si>
    <t xml:space="preserve"> </t>
  </si>
  <si>
    <t>parmi RP</t>
  </si>
  <si>
    <t>20 à 25 ans</t>
  </si>
  <si>
    <t>Habitat précaire</t>
  </si>
  <si>
    <t>Nombre et part des plus de 65 ans selon le type d'activité</t>
  </si>
  <si>
    <t>5 pers. et +</t>
  </si>
  <si>
    <t>1-2 pers.</t>
  </si>
  <si>
    <t>3-4 pers.</t>
  </si>
  <si>
    <t>1-2 personne(s)</t>
  </si>
  <si>
    <t>5 personnes ou plus</t>
  </si>
  <si>
    <t>Nombre et part des plus de 65 ans selon l'ancienneté d'emménagement </t>
  </si>
  <si>
    <t>Moins de 2 ans</t>
  </si>
  <si>
    <t>30 ans ou plus</t>
  </si>
  <si>
    <t>Les logements selon le type d'habitat</t>
  </si>
  <si>
    <t>tot</t>
  </si>
  <si>
    <t xml:space="preserve">Sources : Insee, Recensements de la population </t>
  </si>
  <si>
    <t>moins de 20 ans</t>
  </si>
  <si>
    <t>60ans et +</t>
  </si>
  <si>
    <t>Indice de jeunesse (moins de20/60 et+)</t>
  </si>
  <si>
    <t xml:space="preserve">  </t>
  </si>
  <si>
    <t>Sources : Insee, Recensements de la population 2011</t>
  </si>
  <si>
    <t>Avant 1946</t>
  </si>
  <si>
    <t>De 1946 à 1990</t>
  </si>
  <si>
    <t>logements achevés avant 2008.</t>
  </si>
  <si>
    <t>Taux de vacance selon le type d'habitat</t>
  </si>
  <si>
    <t>Taux de vacance selon le nombre de pièces</t>
  </si>
  <si>
    <t>Taux de vacance selon l'époque d'achèvement de la construction</t>
  </si>
  <si>
    <t>Sources : Insee, Recensements de la population  - exploitation complementaire</t>
  </si>
  <si>
    <t>Source : Insee, RP exploitation principale</t>
  </si>
  <si>
    <t>Locataires meublé</t>
  </si>
  <si>
    <t>Population de 15 à 25 ans selon le type d'activité</t>
  </si>
  <si>
    <t>POP</t>
  </si>
  <si>
    <t>attente fichier détail octobre 2014</t>
  </si>
  <si>
    <t>5 pièces et +</t>
  </si>
  <si>
    <t>1 et 2 pièces</t>
  </si>
  <si>
    <t>Loc. meublé ou chambre d'hôtel</t>
  </si>
  <si>
    <t>CAP Nord Martinique</t>
  </si>
  <si>
    <t>CAP NM</t>
  </si>
  <si>
    <t>80 ans ou +</t>
  </si>
  <si>
    <t>France métropolitaine</t>
  </si>
  <si>
    <t>Locataires parc privé</t>
  </si>
  <si>
    <t>Population de 15-64 ans selon le type d'activité</t>
  </si>
  <si>
    <t>Tot</t>
  </si>
  <si>
    <t>Logement-foyer</t>
  </si>
  <si>
    <t>De 1991 à 2009</t>
  </si>
  <si>
    <t>Source : Insee, Recensements de la population.</t>
  </si>
  <si>
    <t>Les logements selon le nombre de pièces en 2013</t>
  </si>
  <si>
    <t>Résidences principales selon le nombre de pièces en 2013</t>
  </si>
  <si>
    <t>Résidences principales selon le type de bâti en 2013</t>
  </si>
  <si>
    <t>Les ménages dont la personne de référence a 65 ans et + selon le type d'habitat en 2013</t>
  </si>
  <si>
    <t>Les ménages dont la personne de référence a 65 ans et + selon le nombre de pièces en 2013</t>
  </si>
  <si>
    <t>Les ménages dont la personne de référence a 65 ans et + selon le nombre de pers. en 2013</t>
  </si>
  <si>
    <t>variation 1999-2013</t>
  </si>
  <si>
    <t>Sources : Insee, Recensement de la population. Exploitation complémentaire 2013</t>
  </si>
  <si>
    <t>Les ménages dont la personne de référence a moins de 25 ans selon le type d'habitat en 2013</t>
  </si>
  <si>
    <t>Les ménages dont la personne de référence a - de 25 ans selon le nombre de pièces en 2013</t>
  </si>
  <si>
    <t>Les ménages dont la personne de référence a - de 25 ans selon le nombre de personnes en 2013</t>
  </si>
  <si>
    <t>RP 2013</t>
  </si>
  <si>
    <t>Pop ménages 2013</t>
  </si>
  <si>
    <t>Les résidences principales selon la taille du ménage en 2013</t>
  </si>
  <si>
    <t>Ménages selon le type de famille en 2013</t>
  </si>
  <si>
    <t>Les ménages selon l'âge de la personne de référence en 2013</t>
  </si>
  <si>
    <t>Sources : Insee, Recensements de la population 2013</t>
  </si>
  <si>
    <t>Source : Insee, RP2013 exploitation principale</t>
  </si>
  <si>
    <t>Résidences principales selon la date d'achèvement du logement en 2013</t>
  </si>
  <si>
    <t>variation 2008-2013</t>
  </si>
  <si>
    <t>variation 1999-2008</t>
  </si>
  <si>
    <t>Evolution 2008-2013</t>
  </si>
  <si>
    <t>RP 2008</t>
  </si>
  <si>
    <t>Pop ménages 2008</t>
  </si>
  <si>
    <t>tx d'accroiss. annuel moyen 2008-2013</t>
  </si>
  <si>
    <t>Taux d'accroissement annuel 2008-2013</t>
  </si>
  <si>
    <t>Logements construits avant 2010</t>
  </si>
  <si>
    <t>De 1991 à 2010</t>
  </si>
  <si>
    <t>Solde naturel 08-13</t>
  </si>
  <si>
    <t>Taux variation naturel annuel 08-13</t>
  </si>
  <si>
    <t>Solde migratoire 08-13</t>
  </si>
  <si>
    <t>Taux variation migratoire annuel 
08-13</t>
  </si>
  <si>
    <t>Avant 1919</t>
  </si>
  <si>
    <t>De 1919 à 1945</t>
  </si>
  <si>
    <t>De 1946 à 1970</t>
  </si>
  <si>
    <t>De 1971 à 1990</t>
  </si>
  <si>
    <t>De 1991 à 2005</t>
  </si>
  <si>
    <t>De 2006 à 2010</t>
  </si>
  <si>
    <t>-</t>
  </si>
  <si>
    <t>4+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</si>
</sst>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0.0"/>
    <numFmt numFmtId="165" formatCode="0.0%"/>
    <numFmt numFmtId="166" formatCode="0.0%&quot; par an&quot;"/>
  </numFmts>
  <fonts count="4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8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color indexed="8"/>
      <name val="Arial"/>
      <family val="2"/>
    </font>
    <font>
      <i/>
      <sz val="10"/>
      <color indexed="8"/>
      <name val="Arial"/>
      <family val="2"/>
    </font>
    <font>
      <sz val="9"/>
      <color theme="0"/>
      <name val="Arial"/>
      <family val="2"/>
    </font>
    <font>
      <i/>
      <sz val="9"/>
      <name val="Arial"/>
      <family val="2"/>
    </font>
    <font>
      <i/>
      <sz val="8"/>
      <color rgb="FF000000"/>
      <name val="Verdana"/>
      <family val="2"/>
    </font>
    <font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B0F0"/>
      <name val="Arial"/>
      <family val="2"/>
    </font>
    <font>
      <sz val="10"/>
      <color theme="8"/>
      <name val="Arial"/>
      <family val="2"/>
    </font>
    <font>
      <b/>
      <sz val="8"/>
      <color rgb="FF3A3C3B"/>
      <name val="Verdana"/>
      <family val="2"/>
    </font>
    <font>
      <b/>
      <sz val="9"/>
      <color rgb="FF3A3C3B"/>
      <name val="Verdana"/>
      <family val="2"/>
    </font>
    <font>
      <sz val="9"/>
      <color rgb="FFFF0000"/>
      <name val="Arial"/>
      <family val="2"/>
    </font>
    <font>
      <sz val="10"/>
      <color theme="4" tint="-0.249977111117893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color indexed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4D76B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7AB4D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BBBBBB"/>
      </top>
      <bottom style="medium">
        <color rgb="FFBBBBBB"/>
      </bottom>
      <diagonal/>
    </border>
    <border>
      <left/>
      <right/>
      <top/>
      <bottom style="medium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</cellStyleXfs>
  <cellXfs count="913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Continuous" vertical="center"/>
    </xf>
    <xf numFmtId="9" fontId="0" fillId="0" borderId="0" xfId="4" applyFont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0" fontId="3" fillId="0" borderId="9" xfId="0" applyFont="1" applyBorder="1"/>
    <xf numFmtId="3" fontId="0" fillId="0" borderId="0" xfId="0" applyNumberFormat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4" xfId="0" applyNumberFormat="1" applyBorder="1" applyAlignment="1">
      <alignment horizontal="centerContinuous" vertical="center"/>
    </xf>
    <xf numFmtId="3" fontId="0" fillId="0" borderId="15" xfId="0" applyNumberFormat="1" applyBorder="1" applyAlignment="1">
      <alignment horizontal="center"/>
    </xf>
    <xf numFmtId="9" fontId="0" fillId="0" borderId="16" xfId="4" applyFon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9" fontId="0" fillId="0" borderId="18" xfId="4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9" fontId="0" fillId="0" borderId="19" xfId="4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9" fontId="3" fillId="0" borderId="2" xfId="4" applyFont="1" applyBorder="1" applyAlignment="1">
      <alignment horizontal="center"/>
    </xf>
    <xf numFmtId="3" fontId="0" fillId="0" borderId="20" xfId="0" applyNumberFormat="1" applyBorder="1" applyAlignment="1">
      <alignment horizontal="centerContinuous" vertical="center"/>
    </xf>
    <xf numFmtId="3" fontId="0" fillId="0" borderId="21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3" fillId="0" borderId="27" xfId="0" applyFont="1" applyBorder="1"/>
    <xf numFmtId="0" fontId="3" fillId="0" borderId="28" xfId="0" applyFont="1" applyBorder="1"/>
    <xf numFmtId="0" fontId="0" fillId="0" borderId="29" xfId="0" applyBorder="1"/>
    <xf numFmtId="9" fontId="3" fillId="0" borderId="12" xfId="4" applyFont="1" applyBorder="1" applyAlignment="1">
      <alignment horizontal="center"/>
    </xf>
    <xf numFmtId="9" fontId="3" fillId="0" borderId="1" xfId="4" applyFont="1" applyBorder="1" applyAlignment="1">
      <alignment horizontal="center"/>
    </xf>
    <xf numFmtId="9" fontId="0" fillId="0" borderId="0" xfId="4" applyFont="1"/>
    <xf numFmtId="0" fontId="4" fillId="0" borderId="35" xfId="0" applyFont="1" applyBorder="1" applyAlignment="1">
      <alignment horizontal="centerContinuous" vertical="center"/>
    </xf>
    <xf numFmtId="0" fontId="4" fillId="0" borderId="36" xfId="0" applyFont="1" applyBorder="1" applyAlignment="1">
      <alignment horizontal="centerContinuous" vertical="center"/>
    </xf>
    <xf numFmtId="9" fontId="4" fillId="0" borderId="37" xfId="4" applyFont="1" applyBorder="1" applyAlignment="1">
      <alignment horizontal="centerContinuous" vertical="center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3" fontId="0" fillId="0" borderId="40" xfId="0" applyNumberFormat="1" applyBorder="1" applyAlignment="1">
      <alignment horizontal="center"/>
    </xf>
    <xf numFmtId="3" fontId="3" fillId="0" borderId="41" xfId="0" applyNumberFormat="1" applyFont="1" applyBorder="1" applyAlignment="1">
      <alignment horizontal="center"/>
    </xf>
    <xf numFmtId="3" fontId="3" fillId="0" borderId="42" xfId="0" applyNumberFormat="1" applyFont="1" applyBorder="1" applyAlignment="1">
      <alignment horizontal="center"/>
    </xf>
    <xf numFmtId="3" fontId="3" fillId="0" borderId="43" xfId="0" applyNumberFormat="1" applyFont="1" applyBorder="1" applyAlignment="1">
      <alignment horizontal="center"/>
    </xf>
    <xf numFmtId="0" fontId="3" fillId="0" borderId="45" xfId="0" applyFont="1" applyBorder="1"/>
    <xf numFmtId="9" fontId="0" fillId="0" borderId="46" xfId="4" applyFont="1" applyBorder="1" applyAlignment="1">
      <alignment horizontal="center"/>
    </xf>
    <xf numFmtId="9" fontId="3" fillId="0" borderId="39" xfId="4" applyFont="1" applyBorder="1" applyAlignment="1">
      <alignment horizontal="center"/>
    </xf>
    <xf numFmtId="9" fontId="3" fillId="0" borderId="47" xfId="4" applyFont="1" applyBorder="1" applyAlignment="1">
      <alignment horizontal="center"/>
    </xf>
    <xf numFmtId="0" fontId="0" fillId="0" borderId="0" xfId="0" applyBorder="1"/>
    <xf numFmtId="3" fontId="3" fillId="0" borderId="48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0" fillId="0" borderId="41" xfId="0" applyBorder="1" applyAlignment="1">
      <alignment horizontal="center" vertical="center" wrapText="1"/>
    </xf>
    <xf numFmtId="3" fontId="0" fillId="0" borderId="0" xfId="0" applyNumberFormat="1"/>
    <xf numFmtId="3" fontId="3" fillId="0" borderId="14" xfId="0" applyNumberFormat="1" applyFont="1" applyBorder="1" applyAlignment="1">
      <alignment horizontal="centerContinuous" vertical="center"/>
    </xf>
    <xf numFmtId="3" fontId="0" fillId="0" borderId="38" xfId="0" applyNumberForma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Continuous" vertical="center"/>
    </xf>
    <xf numFmtId="49" fontId="6" fillId="0" borderId="0" xfId="0" applyNumberFormat="1" applyFont="1"/>
    <xf numFmtId="9" fontId="3" fillId="0" borderId="43" xfId="4" applyFont="1" applyBorder="1" applyAlignment="1">
      <alignment horizontal="center"/>
    </xf>
    <xf numFmtId="3" fontId="3" fillId="0" borderId="38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50" xfId="0" applyNumberFormat="1" applyBorder="1" applyAlignment="1">
      <alignment horizontal="center"/>
    </xf>
    <xf numFmtId="3" fontId="3" fillId="0" borderId="51" xfId="0" applyNumberFormat="1" applyFon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54" xfId="0" applyNumberFormat="1" applyBorder="1" applyAlignment="1">
      <alignment horizontal="center"/>
    </xf>
    <xf numFmtId="3" fontId="3" fillId="0" borderId="49" xfId="0" applyNumberFormat="1" applyFont="1" applyBorder="1" applyAlignment="1">
      <alignment horizontal="center"/>
    </xf>
    <xf numFmtId="3" fontId="3" fillId="0" borderId="55" xfId="0" applyNumberFormat="1" applyFont="1" applyBorder="1" applyAlignment="1">
      <alignment horizontal="center"/>
    </xf>
    <xf numFmtId="3" fontId="0" fillId="0" borderId="56" xfId="0" applyNumberFormat="1" applyBorder="1" applyAlignment="1">
      <alignment horizontal="center"/>
    </xf>
    <xf numFmtId="3" fontId="3" fillId="0" borderId="45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Continuous" vertical="center"/>
    </xf>
    <xf numFmtId="3" fontId="7" fillId="0" borderId="1" xfId="0" applyNumberFormat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9" fontId="1" fillId="0" borderId="18" xfId="4" applyBorder="1" applyAlignment="1">
      <alignment horizontal="center"/>
    </xf>
    <xf numFmtId="9" fontId="1" fillId="0" borderId="19" xfId="4" applyBorder="1" applyAlignment="1">
      <alignment horizontal="center"/>
    </xf>
    <xf numFmtId="9" fontId="1" fillId="0" borderId="46" xfId="4" applyBorder="1" applyAlignment="1">
      <alignment horizontal="center"/>
    </xf>
    <xf numFmtId="9" fontId="1" fillId="0" borderId="16" xfId="4" applyBorder="1" applyAlignment="1">
      <alignment horizontal="center"/>
    </xf>
    <xf numFmtId="0" fontId="3" fillId="0" borderId="5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7" fillId="0" borderId="14" xfId="0" applyFont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Continuous" vertical="center" wrapText="1"/>
    </xf>
    <xf numFmtId="0" fontId="9" fillId="0" borderId="0" xfId="0" applyFont="1"/>
    <xf numFmtId="3" fontId="9" fillId="0" borderId="0" xfId="0" applyNumberFormat="1" applyFont="1" applyAlignment="1">
      <alignment horizontal="center"/>
    </xf>
    <xf numFmtId="0" fontId="0" fillId="0" borderId="12" xfId="0" applyBorder="1" applyAlignment="1">
      <alignment horizontal="center" vertical="center" wrapText="1"/>
    </xf>
    <xf numFmtId="3" fontId="12" fillId="0" borderId="0" xfId="0" applyNumberFormat="1" applyFont="1" applyAlignment="1">
      <alignment horizontal="center"/>
    </xf>
    <xf numFmtId="9" fontId="0" fillId="0" borderId="0" xfId="0" applyNumberFormat="1"/>
    <xf numFmtId="3" fontId="0" fillId="0" borderId="41" xfId="0" applyNumberForma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9" fontId="9" fillId="0" borderId="0" xfId="4" applyFont="1" applyBorder="1" applyAlignment="1">
      <alignment horizontal="center"/>
    </xf>
    <xf numFmtId="9" fontId="11" fillId="0" borderId="0" xfId="4" applyFont="1" applyBorder="1" applyAlignment="1">
      <alignment horizontal="center"/>
    </xf>
    <xf numFmtId="0" fontId="12" fillId="0" borderId="0" xfId="0" applyFont="1"/>
    <xf numFmtId="0" fontId="10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Continuous" vertical="center"/>
    </xf>
    <xf numFmtId="0" fontId="0" fillId="0" borderId="0" xfId="0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9" fontId="0" fillId="0" borderId="10" xfId="4" applyNumberFormat="1" applyFont="1" applyBorder="1" applyAlignment="1">
      <alignment horizontal="center"/>
    </xf>
    <xf numFmtId="9" fontId="0" fillId="0" borderId="0" xfId="4" applyNumberFormat="1" applyFont="1" applyBorder="1" applyAlignment="1">
      <alignment horizontal="center"/>
    </xf>
    <xf numFmtId="9" fontId="0" fillId="0" borderId="11" xfId="4" applyNumberFormat="1" applyFont="1" applyBorder="1" applyAlignment="1">
      <alignment horizontal="center"/>
    </xf>
    <xf numFmtId="9" fontId="3" fillId="0" borderId="12" xfId="4" applyNumberFormat="1" applyFont="1" applyBorder="1" applyAlignment="1">
      <alignment horizontal="center"/>
    </xf>
    <xf numFmtId="9" fontId="3" fillId="0" borderId="1" xfId="4" applyNumberFormat="1" applyFont="1" applyBorder="1" applyAlignment="1">
      <alignment horizontal="center"/>
    </xf>
    <xf numFmtId="9" fontId="0" fillId="0" borderId="13" xfId="4" applyNumberFormat="1" applyFont="1" applyBorder="1" applyAlignment="1">
      <alignment horizontal="center"/>
    </xf>
    <xf numFmtId="166" fontId="0" fillId="0" borderId="30" xfId="4" applyNumberFormat="1" applyFont="1" applyBorder="1" applyAlignment="1">
      <alignment horizontal="center"/>
    </xf>
    <xf numFmtId="166" fontId="0" fillId="0" borderId="31" xfId="4" applyNumberFormat="1" applyFont="1" applyBorder="1" applyAlignment="1">
      <alignment horizontal="center"/>
    </xf>
    <xf numFmtId="166" fontId="0" fillId="0" borderId="32" xfId="4" applyNumberFormat="1" applyFont="1" applyBorder="1" applyAlignment="1">
      <alignment horizontal="center"/>
    </xf>
    <xf numFmtId="0" fontId="0" fillId="0" borderId="1" xfId="0" applyBorder="1" applyAlignment="1">
      <alignment horizontal="centerContinuous"/>
    </xf>
    <xf numFmtId="0" fontId="0" fillId="0" borderId="0" xfId="0" applyFill="1"/>
    <xf numFmtId="3" fontId="0" fillId="0" borderId="0" xfId="0" applyNumberFormat="1" applyFill="1"/>
    <xf numFmtId="3" fontId="9" fillId="0" borderId="0" xfId="0" applyNumberFormat="1" applyFont="1" applyFill="1"/>
    <xf numFmtId="0" fontId="9" fillId="0" borderId="0" xfId="0" applyFont="1" applyFill="1"/>
    <xf numFmtId="3" fontId="3" fillId="0" borderId="14" xfId="0" applyNumberFormat="1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Continuous" vertical="center"/>
    </xf>
    <xf numFmtId="0" fontId="10" fillId="0" borderId="1" xfId="0" applyFont="1" applyFill="1" applyBorder="1" applyAlignment="1">
      <alignment horizontal="centerContinuous" vertical="center"/>
    </xf>
    <xf numFmtId="3" fontId="11" fillId="0" borderId="1" xfId="0" applyNumberFormat="1" applyFont="1" applyFill="1" applyBorder="1" applyAlignment="1">
      <alignment horizontal="centerContinuous" vertical="center"/>
    </xf>
    <xf numFmtId="0" fontId="10" fillId="0" borderId="2" xfId="0" applyFont="1" applyFill="1" applyBorder="1" applyAlignment="1">
      <alignment horizontal="centerContinuous" vertical="center"/>
    </xf>
    <xf numFmtId="3" fontId="11" fillId="0" borderId="14" xfId="0" applyNumberFormat="1" applyFont="1" applyFill="1" applyBorder="1" applyAlignment="1">
      <alignment horizontal="centerContinuous" vertical="center"/>
    </xf>
    <xf numFmtId="3" fontId="0" fillId="0" borderId="38" xfId="0" applyNumberForma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3" fontId="9" fillId="0" borderId="38" xfId="0" applyNumberFormat="1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1" fontId="0" fillId="0" borderId="0" xfId="0" applyNumberFormat="1" applyFill="1" applyAlignment="1">
      <alignment horizontal="center"/>
    </xf>
    <xf numFmtId="0" fontId="0" fillId="0" borderId="24" xfId="0" applyFill="1" applyBorder="1"/>
    <xf numFmtId="3" fontId="0" fillId="0" borderId="0" xfId="0" applyNumberFormat="1" applyFill="1" applyAlignment="1">
      <alignment horizontal="center"/>
    </xf>
    <xf numFmtId="9" fontId="0" fillId="0" borderId="46" xfId="4" applyFont="1" applyFill="1" applyBorder="1" applyAlignment="1">
      <alignment horizontal="center"/>
    </xf>
    <xf numFmtId="3" fontId="9" fillId="0" borderId="0" xfId="0" applyNumberFormat="1" applyFont="1" applyFill="1" applyAlignment="1">
      <alignment horizontal="center"/>
    </xf>
    <xf numFmtId="9" fontId="9" fillId="0" borderId="46" xfId="4" applyFont="1" applyFill="1" applyBorder="1" applyAlignment="1">
      <alignment horizontal="center"/>
    </xf>
    <xf numFmtId="3" fontId="1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25" xfId="0" applyFill="1" applyBorder="1"/>
    <xf numFmtId="9" fontId="0" fillId="0" borderId="18" xfId="4" applyFont="1" applyFill="1" applyBorder="1" applyAlignment="1">
      <alignment horizontal="center"/>
    </xf>
    <xf numFmtId="9" fontId="9" fillId="0" borderId="18" xfId="4" applyFont="1" applyFill="1" applyBorder="1" applyAlignment="1">
      <alignment horizontal="center"/>
    </xf>
    <xf numFmtId="0" fontId="0" fillId="0" borderId="26" xfId="0" applyFill="1" applyBorder="1"/>
    <xf numFmtId="9" fontId="0" fillId="0" borderId="19" xfId="4" applyFont="1" applyFill="1" applyBorder="1" applyAlignment="1">
      <alignment horizontal="center"/>
    </xf>
    <xf numFmtId="9" fontId="9" fillId="0" borderId="19" xfId="4" applyFont="1" applyFill="1" applyBorder="1" applyAlignment="1">
      <alignment horizontal="center"/>
    </xf>
    <xf numFmtId="0" fontId="3" fillId="0" borderId="0" xfId="0" applyFont="1" applyFill="1"/>
    <xf numFmtId="0" fontId="3" fillId="0" borderId="27" xfId="0" applyFont="1" applyFill="1" applyBorder="1"/>
    <xf numFmtId="3" fontId="3" fillId="0" borderId="12" xfId="0" applyNumberFormat="1" applyFont="1" applyFill="1" applyBorder="1" applyAlignment="1">
      <alignment horizontal="center"/>
    </xf>
    <xf numFmtId="9" fontId="3" fillId="0" borderId="39" xfId="4" applyFont="1" applyFill="1" applyBorder="1" applyAlignment="1">
      <alignment horizontal="center"/>
    </xf>
    <xf numFmtId="3" fontId="11" fillId="0" borderId="12" xfId="0" applyNumberFormat="1" applyFont="1" applyFill="1" applyBorder="1" applyAlignment="1">
      <alignment horizontal="center"/>
    </xf>
    <xf numFmtId="9" fontId="11" fillId="0" borderId="39" xfId="4" applyFont="1" applyFill="1" applyBorder="1" applyAlignment="1">
      <alignment horizontal="center"/>
    </xf>
    <xf numFmtId="0" fontId="3" fillId="0" borderId="28" xfId="0" applyFont="1" applyFill="1" applyBorder="1"/>
    <xf numFmtId="3" fontId="3" fillId="0" borderId="1" xfId="0" applyNumberFormat="1" applyFont="1" applyFill="1" applyBorder="1" applyAlignment="1">
      <alignment horizontal="center"/>
    </xf>
    <xf numFmtId="9" fontId="3" fillId="0" borderId="2" xfId="4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9" fontId="11" fillId="0" borderId="2" xfId="4" applyFont="1" applyFill="1" applyBorder="1" applyAlignment="1">
      <alignment horizontal="center"/>
    </xf>
    <xf numFmtId="0" fontId="0" fillId="0" borderId="29" xfId="0" applyFill="1" applyBorder="1"/>
    <xf numFmtId="9" fontId="0" fillId="0" borderId="16" xfId="4" applyFont="1" applyFill="1" applyBorder="1" applyAlignment="1">
      <alignment horizontal="center"/>
    </xf>
    <xf numFmtId="9" fontId="9" fillId="0" borderId="16" xfId="4" applyFont="1" applyFill="1" applyBorder="1" applyAlignment="1">
      <alignment horizontal="center"/>
    </xf>
    <xf numFmtId="0" fontId="3" fillId="0" borderId="45" xfId="0" applyFont="1" applyFill="1" applyBorder="1"/>
    <xf numFmtId="3" fontId="3" fillId="0" borderId="43" xfId="0" applyNumberFormat="1" applyFont="1" applyFill="1" applyBorder="1" applyAlignment="1">
      <alignment horizontal="center"/>
    </xf>
    <xf numFmtId="9" fontId="3" fillId="0" borderId="47" xfId="4" applyFont="1" applyFill="1" applyBorder="1" applyAlignment="1">
      <alignment horizontal="center"/>
    </xf>
    <xf numFmtId="3" fontId="11" fillId="0" borderId="43" xfId="0" applyNumberFormat="1" applyFont="1" applyFill="1" applyBorder="1" applyAlignment="1">
      <alignment horizontal="center"/>
    </xf>
    <xf numFmtId="9" fontId="11" fillId="0" borderId="47" xfId="4" applyFont="1" applyFill="1" applyBorder="1" applyAlignment="1">
      <alignment horizontal="center"/>
    </xf>
    <xf numFmtId="49" fontId="6" fillId="0" borderId="0" xfId="0" applyNumberFormat="1" applyFont="1" applyFill="1"/>
    <xf numFmtId="0" fontId="5" fillId="0" borderId="2" xfId="0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9" fontId="1" fillId="0" borderId="0" xfId="4" applyBorder="1" applyAlignment="1">
      <alignment horizontal="center"/>
    </xf>
    <xf numFmtId="9" fontId="1" fillId="0" borderId="11" xfId="4" applyBorder="1" applyAlignment="1">
      <alignment horizontal="center"/>
    </xf>
    <xf numFmtId="9" fontId="1" fillId="0" borderId="10" xfId="4" applyBorder="1" applyAlignment="1">
      <alignment horizontal="center"/>
    </xf>
    <xf numFmtId="9" fontId="1" fillId="0" borderId="13" xfId="4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0" xfId="0" pivotButton="1" applyBorder="1"/>
    <xf numFmtId="0" fontId="0" fillId="0" borderId="64" xfId="0" applyBorder="1"/>
    <xf numFmtId="0" fontId="0" fillId="0" borderId="67" xfId="0" applyBorder="1"/>
    <xf numFmtId="0" fontId="0" fillId="0" borderId="60" xfId="0" applyNumberFormat="1" applyBorder="1"/>
    <xf numFmtId="0" fontId="0" fillId="0" borderId="67" xfId="0" applyNumberFormat="1" applyBorder="1"/>
    <xf numFmtId="0" fontId="0" fillId="0" borderId="68" xfId="0" applyNumberFormat="1" applyBorder="1"/>
    <xf numFmtId="0" fontId="0" fillId="0" borderId="70" xfId="0" applyBorder="1"/>
    <xf numFmtId="0" fontId="0" fillId="0" borderId="70" xfId="0" applyNumberFormat="1" applyBorder="1"/>
    <xf numFmtId="0" fontId="0" fillId="0" borderId="0" xfId="0" applyNumberFormat="1"/>
    <xf numFmtId="0" fontId="3" fillId="2" borderId="28" xfId="0" applyFont="1" applyFill="1" applyBorder="1"/>
    <xf numFmtId="0" fontId="10" fillId="0" borderId="0" xfId="0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center" vertical="center" wrapText="1"/>
    </xf>
    <xf numFmtId="3" fontId="0" fillId="3" borderId="40" xfId="0" applyNumberFormat="1" applyFill="1" applyBorder="1" applyAlignment="1">
      <alignment horizontal="center"/>
    </xf>
    <xf numFmtId="0" fontId="17" fillId="0" borderId="0" xfId="0" applyFont="1"/>
    <xf numFmtId="0" fontId="3" fillId="0" borderId="60" xfId="0" pivotButton="1" applyFont="1" applyBorder="1" applyAlignment="1">
      <alignment wrapText="1"/>
    </xf>
    <xf numFmtId="0" fontId="0" fillId="4" borderId="60" xfId="0" applyFill="1" applyBorder="1"/>
    <xf numFmtId="0" fontId="0" fillId="4" borderId="61" xfId="0" applyFill="1" applyBorder="1"/>
    <xf numFmtId="0" fontId="0" fillId="4" borderId="60" xfId="0" applyNumberFormat="1" applyFill="1" applyBorder="1"/>
    <xf numFmtId="0" fontId="0" fillId="4" borderId="70" xfId="0" applyNumberFormat="1" applyFill="1" applyBorder="1"/>
    <xf numFmtId="0" fontId="0" fillId="4" borderId="67" xfId="0" applyNumberFormat="1" applyFill="1" applyBorder="1"/>
    <xf numFmtId="0" fontId="0" fillId="4" borderId="65" xfId="0" applyFill="1" applyBorder="1"/>
    <xf numFmtId="0" fontId="0" fillId="4" borderId="66" xfId="0" applyFill="1" applyBorder="1"/>
    <xf numFmtId="0" fontId="0" fillId="4" borderId="65" xfId="0" applyNumberFormat="1" applyFill="1" applyBorder="1"/>
    <xf numFmtId="0" fontId="0" fillId="4" borderId="71" xfId="0" applyNumberFormat="1" applyFill="1" applyBorder="1"/>
    <xf numFmtId="0" fontId="0" fillId="4" borderId="69" xfId="0" applyNumberFormat="1" applyFill="1" applyBorder="1"/>
    <xf numFmtId="10" fontId="0" fillId="0" borderId="60" xfId="0" applyNumberFormat="1" applyBorder="1" applyAlignment="1">
      <alignment horizontal="center"/>
    </xf>
    <xf numFmtId="10" fontId="0" fillId="0" borderId="64" xfId="0" applyNumberFormat="1" applyBorder="1" applyAlignment="1">
      <alignment horizontal="center"/>
    </xf>
    <xf numFmtId="10" fontId="0" fillId="4" borderId="60" xfId="0" applyNumberFormat="1" applyFill="1" applyBorder="1" applyAlignment="1">
      <alignment horizontal="center"/>
    </xf>
    <xf numFmtId="0" fontId="3" fillId="0" borderId="72" xfId="0" applyFont="1" applyBorder="1"/>
    <xf numFmtId="3" fontId="3" fillId="0" borderId="72" xfId="0" applyNumberFormat="1" applyFont="1" applyBorder="1" applyAlignment="1">
      <alignment horizontal="center"/>
    </xf>
    <xf numFmtId="0" fontId="12" fillId="0" borderId="0" xfId="3"/>
    <xf numFmtId="3" fontId="12" fillId="0" borderId="0" xfId="3" applyNumberFormat="1"/>
    <xf numFmtId="49" fontId="6" fillId="0" borderId="0" xfId="3" applyNumberFormat="1" applyFont="1"/>
    <xf numFmtId="9" fontId="3" fillId="0" borderId="47" xfId="5" applyFont="1" applyBorder="1" applyAlignment="1">
      <alignment horizontal="center"/>
    </xf>
    <xf numFmtId="3" fontId="3" fillId="0" borderId="43" xfId="3" applyNumberFormat="1" applyFont="1" applyBorder="1" applyAlignment="1">
      <alignment horizontal="center"/>
    </xf>
    <xf numFmtId="0" fontId="3" fillId="0" borderId="45" xfId="3" applyFont="1" applyBorder="1"/>
    <xf numFmtId="9" fontId="3" fillId="0" borderId="39" xfId="5" applyFont="1" applyBorder="1" applyAlignment="1">
      <alignment horizontal="center"/>
    </xf>
    <xf numFmtId="3" fontId="3" fillId="0" borderId="12" xfId="3" applyNumberFormat="1" applyFont="1" applyBorder="1" applyAlignment="1">
      <alignment horizontal="center"/>
    </xf>
    <xf numFmtId="0" fontId="3" fillId="0" borderId="27" xfId="3" applyFont="1" applyBorder="1"/>
    <xf numFmtId="9" fontId="3" fillId="0" borderId="2" xfId="5" applyFont="1" applyBorder="1" applyAlignment="1">
      <alignment horizontal="center"/>
    </xf>
    <xf numFmtId="3" fontId="3" fillId="0" borderId="1" xfId="3" applyNumberFormat="1" applyFont="1" applyBorder="1" applyAlignment="1">
      <alignment horizontal="center"/>
    </xf>
    <xf numFmtId="0" fontId="3" fillId="0" borderId="28" xfId="3" applyFont="1" applyBorder="1"/>
    <xf numFmtId="9" fontId="12" fillId="0" borderId="19" xfId="5" applyBorder="1" applyAlignment="1">
      <alignment horizontal="center"/>
    </xf>
    <xf numFmtId="3" fontId="12" fillId="0" borderId="0" xfId="3" applyNumberFormat="1" applyFont="1" applyAlignment="1">
      <alignment horizontal="center"/>
    </xf>
    <xf numFmtId="0" fontId="12" fillId="0" borderId="26" xfId="3" applyBorder="1"/>
    <xf numFmtId="0" fontId="12" fillId="0" borderId="0" xfId="3" applyAlignment="1">
      <alignment horizontal="center"/>
    </xf>
    <xf numFmtId="9" fontId="12" fillId="0" borderId="18" xfId="5" applyBorder="1" applyAlignment="1">
      <alignment horizontal="center"/>
    </xf>
    <xf numFmtId="0" fontId="12" fillId="0" borderId="25" xfId="3" applyBorder="1"/>
    <xf numFmtId="3" fontId="12" fillId="0" borderId="0" xfId="3" applyNumberFormat="1" applyFont="1" applyBorder="1" applyAlignment="1">
      <alignment horizontal="center"/>
    </xf>
    <xf numFmtId="9" fontId="12" fillId="0" borderId="46" xfId="5" applyBorder="1" applyAlignment="1">
      <alignment horizontal="center"/>
    </xf>
    <xf numFmtId="0" fontId="12" fillId="0" borderId="24" xfId="3" applyBorder="1"/>
    <xf numFmtId="0" fontId="12" fillId="0" borderId="33" xfId="3" applyBorder="1" applyAlignment="1">
      <alignment horizontal="center" vertical="center" wrapText="1"/>
    </xf>
    <xf numFmtId="3" fontId="12" fillId="0" borderId="38" xfId="3" applyNumberFormat="1" applyBorder="1" applyAlignment="1">
      <alignment horizontal="center" vertical="center" wrapText="1"/>
    </xf>
    <xf numFmtId="0" fontId="12" fillId="0" borderId="39" xfId="3" applyBorder="1" applyAlignment="1">
      <alignment horizontal="center" vertical="center" wrapText="1"/>
    </xf>
    <xf numFmtId="3" fontId="12" fillId="0" borderId="9" xfId="3" applyNumberFormat="1" applyBorder="1" applyAlignment="1">
      <alignment horizontal="center" vertical="center" wrapText="1"/>
    </xf>
    <xf numFmtId="0" fontId="5" fillId="0" borderId="37" xfId="3" applyFont="1" applyBorder="1" applyAlignment="1">
      <alignment horizontal="centerContinuous" vertical="center"/>
    </xf>
    <xf numFmtId="0" fontId="5" fillId="0" borderId="36" xfId="3" applyFont="1" applyBorder="1" applyAlignment="1">
      <alignment horizontal="centerContinuous" vertical="center"/>
    </xf>
    <xf numFmtId="3" fontId="3" fillId="0" borderId="35" xfId="3" applyNumberFormat="1" applyFont="1" applyBorder="1" applyAlignment="1">
      <alignment horizontal="centerContinuous" vertical="center"/>
    </xf>
    <xf numFmtId="3" fontId="12" fillId="0" borderId="0" xfId="3" applyNumberFormat="1" applyAlignment="1">
      <alignment horizontal="center"/>
    </xf>
    <xf numFmtId="164" fontId="12" fillId="0" borderId="0" xfId="3" applyNumberFormat="1" applyAlignment="1">
      <alignment horizontal="center"/>
    </xf>
    <xf numFmtId="2" fontId="3" fillId="0" borderId="19" xfId="5" applyNumberFormat="1" applyFont="1" applyBorder="1" applyAlignment="1">
      <alignment horizontal="center"/>
    </xf>
    <xf numFmtId="3" fontId="3" fillId="0" borderId="11" xfId="3" applyNumberFormat="1" applyFont="1" applyBorder="1" applyAlignment="1">
      <alignment horizontal="center"/>
    </xf>
    <xf numFmtId="3" fontId="3" fillId="0" borderId="3" xfId="3" applyNumberFormat="1" applyFont="1" applyBorder="1" applyAlignment="1">
      <alignment horizontal="center"/>
    </xf>
    <xf numFmtId="3" fontId="3" fillId="0" borderId="0" xfId="3" applyNumberFormat="1" applyFont="1" applyAlignment="1">
      <alignment horizontal="center"/>
    </xf>
    <xf numFmtId="0" fontId="3" fillId="0" borderId="3" xfId="3" applyFont="1" applyBorder="1"/>
    <xf numFmtId="0" fontId="3" fillId="0" borderId="0" xfId="3" applyFont="1"/>
    <xf numFmtId="2" fontId="3" fillId="0" borderId="33" xfId="5" applyNumberFormat="1" applyFont="1" applyBorder="1" applyAlignment="1">
      <alignment horizontal="center"/>
    </xf>
    <xf numFmtId="3" fontId="3" fillId="0" borderId="38" xfId="3" applyNumberFormat="1" applyFont="1" applyBorder="1" applyAlignment="1">
      <alignment horizontal="center"/>
    </xf>
    <xf numFmtId="0" fontId="3" fillId="0" borderId="9" xfId="3" applyFont="1" applyBorder="1"/>
    <xf numFmtId="2" fontId="3" fillId="0" borderId="34" xfId="5" applyNumberFormat="1" applyFont="1" applyBorder="1" applyAlignment="1">
      <alignment horizontal="center"/>
    </xf>
    <xf numFmtId="3" fontId="3" fillId="0" borderId="14" xfId="3" applyNumberFormat="1" applyFont="1" applyBorder="1" applyAlignment="1">
      <alignment horizontal="center"/>
    </xf>
    <xf numFmtId="0" fontId="3" fillId="0" borderId="7" xfId="3" applyFont="1" applyBorder="1"/>
    <xf numFmtId="2" fontId="0" fillId="0" borderId="32" xfId="5" applyNumberFormat="1" applyFont="1" applyBorder="1" applyAlignment="1">
      <alignment horizontal="center"/>
    </xf>
    <xf numFmtId="3" fontId="12" fillId="0" borderId="11" xfId="3" applyNumberFormat="1" applyBorder="1" applyAlignment="1">
      <alignment horizontal="center"/>
    </xf>
    <xf numFmtId="3" fontId="12" fillId="0" borderId="3" xfId="3" applyNumberFormat="1" applyBorder="1" applyAlignment="1">
      <alignment horizontal="center"/>
    </xf>
    <xf numFmtId="0" fontId="12" fillId="0" borderId="6" xfId="3" applyBorder="1"/>
    <xf numFmtId="2" fontId="0" fillId="0" borderId="31" xfId="5" applyNumberFormat="1" applyFont="1" applyBorder="1" applyAlignment="1">
      <alignment horizontal="center"/>
    </xf>
    <xf numFmtId="3" fontId="12" fillId="0" borderId="0" xfId="3" applyNumberFormat="1" applyBorder="1" applyAlignment="1">
      <alignment horizontal="center"/>
    </xf>
    <xf numFmtId="3" fontId="12" fillId="0" borderId="17" xfId="3" applyNumberFormat="1" applyBorder="1" applyAlignment="1">
      <alignment horizontal="center"/>
    </xf>
    <xf numFmtId="0" fontId="12" fillId="0" borderId="5" xfId="3" applyBorder="1"/>
    <xf numFmtId="2" fontId="0" fillId="0" borderId="57" xfId="5" applyNumberFormat="1" applyFont="1" applyBorder="1" applyAlignment="1">
      <alignment horizontal="center"/>
    </xf>
    <xf numFmtId="3" fontId="12" fillId="0" borderId="13" xfId="3" applyNumberFormat="1" applyBorder="1" applyAlignment="1">
      <alignment horizontal="center"/>
    </xf>
    <xf numFmtId="3" fontId="12" fillId="0" borderId="15" xfId="3" applyNumberFormat="1" applyBorder="1" applyAlignment="1">
      <alignment horizontal="center"/>
    </xf>
    <xf numFmtId="0" fontId="12" fillId="0" borderId="8" xfId="3" applyBorder="1"/>
    <xf numFmtId="3" fontId="3" fillId="0" borderId="0" xfId="3" applyNumberFormat="1" applyFont="1"/>
    <xf numFmtId="2" fontId="0" fillId="0" borderId="30" xfId="5" applyNumberFormat="1" applyFont="1" applyBorder="1" applyAlignment="1">
      <alignment horizontal="center"/>
    </xf>
    <xf numFmtId="3" fontId="12" fillId="0" borderId="10" xfId="3" applyNumberFormat="1" applyBorder="1" applyAlignment="1">
      <alignment horizontal="center"/>
    </xf>
    <xf numFmtId="3" fontId="12" fillId="0" borderId="50" xfId="3" applyNumberFormat="1" applyBorder="1" applyAlignment="1">
      <alignment horizontal="center"/>
    </xf>
    <xf numFmtId="0" fontId="12" fillId="0" borderId="4" xfId="3" applyBorder="1"/>
    <xf numFmtId="1" fontId="12" fillId="0" borderId="0" xfId="3" applyNumberFormat="1" applyAlignment="1">
      <alignment horizontal="center"/>
    </xf>
    <xf numFmtId="3" fontId="12" fillId="0" borderId="16" xfId="3" applyNumberFormat="1" applyBorder="1" applyAlignment="1">
      <alignment horizontal="centerContinuous" vertical="center" wrapText="1"/>
    </xf>
    <xf numFmtId="0" fontId="12" fillId="0" borderId="0" xfId="3" applyAlignment="1">
      <alignment horizontal="center" vertical="center" wrapText="1"/>
    </xf>
    <xf numFmtId="3" fontId="12" fillId="0" borderId="13" xfId="3" applyNumberFormat="1" applyBorder="1" applyAlignment="1">
      <alignment horizontal="centerContinuous" vertical="center"/>
    </xf>
    <xf numFmtId="3" fontId="12" fillId="0" borderId="15" xfId="3" applyNumberFormat="1" applyBorder="1" applyAlignment="1">
      <alignment horizontal="centerContinuous" vertical="center"/>
    </xf>
    <xf numFmtId="0" fontId="12" fillId="0" borderId="0" xfId="3" applyFill="1"/>
    <xf numFmtId="0" fontId="12" fillId="0" borderId="0" xfId="3" applyFill="1" applyAlignment="1">
      <alignment horizontal="center"/>
    </xf>
    <xf numFmtId="0" fontId="12" fillId="0" borderId="0" xfId="3" applyAlignment="1">
      <alignment horizontal="right"/>
    </xf>
    <xf numFmtId="9" fontId="12" fillId="0" borderId="0" xfId="3" applyNumberFormat="1"/>
    <xf numFmtId="0" fontId="0" fillId="3" borderId="0" xfId="0" applyFill="1"/>
    <xf numFmtId="9" fontId="3" fillId="0" borderId="2" xfId="4" applyNumberFormat="1" applyFont="1" applyBorder="1" applyAlignment="1">
      <alignment horizontal="center"/>
    </xf>
    <xf numFmtId="9" fontId="3" fillId="0" borderId="39" xfId="4" applyNumberFormat="1" applyFont="1" applyBorder="1" applyAlignment="1">
      <alignment horizontal="center"/>
    </xf>
    <xf numFmtId="9" fontId="0" fillId="0" borderId="46" xfId="4" applyNumberFormat="1" applyFont="1" applyBorder="1" applyAlignment="1">
      <alignment horizontal="center"/>
    </xf>
    <xf numFmtId="9" fontId="0" fillId="0" borderId="18" xfId="4" applyNumberFormat="1" applyFont="1" applyBorder="1" applyAlignment="1">
      <alignment horizontal="center"/>
    </xf>
    <xf numFmtId="9" fontId="0" fillId="0" borderId="19" xfId="4" applyNumberFormat="1" applyFont="1" applyBorder="1" applyAlignment="1">
      <alignment horizontal="center"/>
    </xf>
    <xf numFmtId="9" fontId="0" fillId="0" borderId="16" xfId="4" applyNumberFormat="1" applyFont="1" applyBorder="1" applyAlignment="1">
      <alignment horizontal="center"/>
    </xf>
    <xf numFmtId="166" fontId="3" fillId="0" borderId="75" xfId="4" applyNumberFormat="1" applyFont="1" applyBorder="1" applyAlignment="1">
      <alignment horizontal="center"/>
    </xf>
    <xf numFmtId="3" fontId="12" fillId="0" borderId="12" xfId="3" applyNumberFormat="1" applyBorder="1" applyAlignment="1">
      <alignment horizontal="center" vertical="center" wrapText="1"/>
    </xf>
    <xf numFmtId="3" fontId="3" fillId="0" borderId="9" xfId="3" applyNumberFormat="1" applyFont="1" applyBorder="1" applyAlignment="1">
      <alignment horizontal="center"/>
    </xf>
    <xf numFmtId="3" fontId="3" fillId="0" borderId="7" xfId="3" applyNumberFormat="1" applyFont="1" applyBorder="1" applyAlignment="1">
      <alignment horizontal="center"/>
    </xf>
    <xf numFmtId="3" fontId="3" fillId="0" borderId="51" xfId="3" applyNumberFormat="1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9" fontId="12" fillId="0" borderId="16" xfId="5" applyBorder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Fill="1" applyBorder="1"/>
    <xf numFmtId="0" fontId="0" fillId="5" borderId="0" xfId="0" applyFill="1"/>
    <xf numFmtId="0" fontId="0" fillId="5" borderId="0" xfId="0" applyFill="1" applyBorder="1"/>
    <xf numFmtId="3" fontId="0" fillId="0" borderId="0" xfId="0" applyNumberFormat="1" applyFill="1" applyBorder="1" applyAlignment="1">
      <alignment horizontal="center"/>
    </xf>
    <xf numFmtId="3" fontId="0" fillId="5" borderId="0" xfId="0" applyNumberFormat="1" applyFill="1" applyAlignment="1">
      <alignment horizontal="center"/>
    </xf>
    <xf numFmtId="3" fontId="0" fillId="5" borderId="0" xfId="0" applyNumberFormat="1" applyFill="1" applyBorder="1" applyAlignment="1">
      <alignment horizontal="center"/>
    </xf>
    <xf numFmtId="9" fontId="3" fillId="0" borderId="47" xfId="5" applyFont="1" applyFill="1" applyBorder="1" applyAlignment="1">
      <alignment horizontal="center"/>
    </xf>
    <xf numFmtId="3" fontId="3" fillId="0" borderId="51" xfId="0" applyNumberFormat="1" applyFont="1" applyFill="1" applyBorder="1" applyAlignment="1">
      <alignment horizontal="center"/>
    </xf>
    <xf numFmtId="9" fontId="3" fillId="0" borderId="39" xfId="5" applyFont="1" applyFill="1" applyBorder="1" applyAlignment="1">
      <alignment horizontal="center"/>
    </xf>
    <xf numFmtId="3" fontId="3" fillId="0" borderId="38" xfId="0" applyNumberFormat="1" applyFont="1" applyFill="1" applyBorder="1" applyAlignment="1">
      <alignment horizontal="center"/>
    </xf>
    <xf numFmtId="9" fontId="3" fillId="0" borderId="2" xfId="5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/>
    </xf>
    <xf numFmtId="0" fontId="0" fillId="0" borderId="38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Continuous"/>
    </xf>
    <xf numFmtId="0" fontId="5" fillId="5" borderId="1" xfId="0" applyFont="1" applyFill="1" applyBorder="1" applyAlignment="1">
      <alignment horizontal="centerContinuous" vertical="center"/>
    </xf>
    <xf numFmtId="0" fontId="3" fillId="5" borderId="1" xfId="0" applyFont="1" applyFill="1" applyBorder="1" applyAlignment="1">
      <alignment horizontal="centerContinuous"/>
    </xf>
    <xf numFmtId="9" fontId="0" fillId="0" borderId="0" xfId="0" applyNumberFormat="1" applyAlignment="1">
      <alignment horizontal="center"/>
    </xf>
    <xf numFmtId="3" fontId="12" fillId="0" borderId="50" xfId="3" applyNumberFormat="1" applyFont="1" applyBorder="1" applyAlignment="1">
      <alignment horizontal="center"/>
    </xf>
    <xf numFmtId="3" fontId="12" fillId="0" borderId="17" xfId="3" applyNumberFormat="1" applyFont="1" applyBorder="1" applyAlignment="1">
      <alignment horizontal="center"/>
    </xf>
    <xf numFmtId="3" fontId="3" fillId="0" borderId="72" xfId="3" applyNumberFormat="1" applyFont="1" applyBorder="1" applyAlignment="1">
      <alignment horizontal="center"/>
    </xf>
    <xf numFmtId="9" fontId="12" fillId="0" borderId="0" xfId="3" applyNumberFormat="1" applyAlignment="1">
      <alignment horizontal="center"/>
    </xf>
    <xf numFmtId="9" fontId="9" fillId="0" borderId="0" xfId="4" applyFont="1" applyFill="1" applyBorder="1" applyAlignment="1">
      <alignment horizontal="center"/>
    </xf>
    <xf numFmtId="9" fontId="11" fillId="0" borderId="0" xfId="4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9" fontId="0" fillId="0" borderId="0" xfId="4" applyFont="1" applyFill="1" applyAlignment="1">
      <alignment horizontal="center"/>
    </xf>
    <xf numFmtId="0" fontId="12" fillId="0" borderId="0" xfId="0" applyFont="1" applyFill="1"/>
    <xf numFmtId="3" fontId="12" fillId="0" borderId="0" xfId="0" applyNumberFormat="1" applyFont="1"/>
    <xf numFmtId="9" fontId="12" fillId="0" borderId="0" xfId="4" applyFont="1"/>
    <xf numFmtId="165" fontId="3" fillId="0" borderId="20" xfId="4" applyNumberFormat="1" applyFont="1" applyFill="1" applyBorder="1" applyAlignment="1">
      <alignment horizontal="center"/>
    </xf>
    <xf numFmtId="3" fontId="0" fillId="0" borderId="22" xfId="0" applyNumberFormat="1" applyFill="1" applyBorder="1" applyAlignment="1">
      <alignment horizontal="center"/>
    </xf>
    <xf numFmtId="3" fontId="0" fillId="0" borderId="40" xfId="0" applyNumberFormat="1" applyFill="1" applyBorder="1" applyAlignment="1">
      <alignment horizontal="center"/>
    </xf>
    <xf numFmtId="3" fontId="0" fillId="0" borderId="23" xfId="0" applyNumberFormat="1" applyFill="1" applyBorder="1" applyAlignment="1">
      <alignment horizontal="center"/>
    </xf>
    <xf numFmtId="3" fontId="3" fillId="0" borderId="41" xfId="0" applyNumberFormat="1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center"/>
    </xf>
    <xf numFmtId="3" fontId="0" fillId="0" borderId="21" xfId="0" applyNumberFormat="1" applyFill="1" applyBorder="1" applyAlignment="1">
      <alignment horizontal="center"/>
    </xf>
    <xf numFmtId="0" fontId="18" fillId="0" borderId="0" xfId="3" applyFont="1" applyAlignment="1">
      <alignment horizontal="center"/>
    </xf>
    <xf numFmtId="1" fontId="18" fillId="0" borderId="0" xfId="3" applyNumberFormat="1" applyFont="1" applyAlignment="1">
      <alignment horizontal="center"/>
    </xf>
    <xf numFmtId="0" fontId="0" fillId="6" borderId="0" xfId="0" applyFill="1"/>
    <xf numFmtId="3" fontId="0" fillId="3" borderId="0" xfId="0" applyNumberFormat="1" applyFill="1"/>
    <xf numFmtId="9" fontId="9" fillId="0" borderId="0" xfId="4" applyFont="1" applyFill="1"/>
    <xf numFmtId="9" fontId="0" fillId="0" borderId="0" xfId="4" applyFont="1" applyFill="1"/>
    <xf numFmtId="0" fontId="1" fillId="0" borderId="0" xfId="0" applyFont="1"/>
    <xf numFmtId="3" fontId="1" fillId="0" borderId="16" xfId="0" applyNumberFormat="1" applyFont="1" applyBorder="1" applyAlignment="1">
      <alignment horizontal="centerContinuous" vertical="center" wrapText="1"/>
    </xf>
    <xf numFmtId="1" fontId="1" fillId="0" borderId="0" xfId="0" applyNumberFormat="1" applyFont="1"/>
    <xf numFmtId="165" fontId="3" fillId="0" borderId="39" xfId="4" applyNumberFormat="1" applyFont="1" applyFill="1" applyBorder="1" applyAlignment="1">
      <alignment horizontal="center"/>
    </xf>
    <xf numFmtId="165" fontId="3" fillId="0" borderId="2" xfId="4" applyNumberFormat="1" applyFont="1" applyFill="1" applyBorder="1" applyAlignment="1">
      <alignment horizontal="center"/>
    </xf>
    <xf numFmtId="165" fontId="3" fillId="0" borderId="47" xfId="4" applyNumberFormat="1" applyFont="1" applyBorder="1" applyAlignment="1">
      <alignment horizontal="center"/>
    </xf>
    <xf numFmtId="0" fontId="0" fillId="3" borderId="0" xfId="0" applyFill="1" applyAlignment="1">
      <alignment horizontal="center"/>
    </xf>
    <xf numFmtId="3" fontId="0" fillId="3" borderId="0" xfId="0" applyNumberFormat="1" applyFill="1" applyAlignment="1">
      <alignment horizontal="center"/>
    </xf>
    <xf numFmtId="3" fontId="1" fillId="3" borderId="38" xfId="0" applyNumberFormat="1" applyFont="1" applyFill="1" applyBorder="1" applyAlignment="1">
      <alignment horizontal="center" vertical="center" wrapText="1"/>
    </xf>
    <xf numFmtId="3" fontId="0" fillId="3" borderId="38" xfId="0" applyNumberFormat="1" applyFill="1" applyBorder="1" applyAlignment="1">
      <alignment horizontal="center" vertical="center" wrapText="1"/>
    </xf>
    <xf numFmtId="3" fontId="0" fillId="3" borderId="22" xfId="0" applyNumberFormat="1" applyFill="1" applyBorder="1" applyAlignment="1">
      <alignment horizontal="center"/>
    </xf>
    <xf numFmtId="3" fontId="0" fillId="3" borderId="23" xfId="0" applyNumberFormat="1" applyFill="1" applyBorder="1" applyAlignment="1">
      <alignment horizontal="center"/>
    </xf>
    <xf numFmtId="3" fontId="3" fillId="3" borderId="41" xfId="0" applyNumberFormat="1" applyFont="1" applyFill="1" applyBorder="1" applyAlignment="1">
      <alignment horizontal="center"/>
    </xf>
    <xf numFmtId="3" fontId="3" fillId="3" borderId="20" xfId="0" applyNumberFormat="1" applyFont="1" applyFill="1" applyBorder="1" applyAlignment="1">
      <alignment horizontal="center"/>
    </xf>
    <xf numFmtId="9" fontId="0" fillId="3" borderId="18" xfId="4" applyFont="1" applyFill="1" applyBorder="1" applyAlignment="1">
      <alignment horizontal="center"/>
    </xf>
    <xf numFmtId="9" fontId="0" fillId="3" borderId="19" xfId="4" applyFont="1" applyFill="1" applyBorder="1" applyAlignment="1">
      <alignment horizontal="center"/>
    </xf>
    <xf numFmtId="9" fontId="3" fillId="3" borderId="39" xfId="4" applyFont="1" applyFill="1" applyBorder="1" applyAlignment="1">
      <alignment horizontal="center"/>
    </xf>
    <xf numFmtId="9" fontId="0" fillId="3" borderId="46" xfId="4" applyFont="1" applyFill="1" applyBorder="1" applyAlignment="1">
      <alignment horizontal="center"/>
    </xf>
    <xf numFmtId="9" fontId="3" fillId="3" borderId="2" xfId="4" applyFont="1" applyFill="1" applyBorder="1" applyAlignment="1">
      <alignment horizontal="center"/>
    </xf>
    <xf numFmtId="9" fontId="0" fillId="3" borderId="16" xfId="4" applyFont="1" applyFill="1" applyBorder="1" applyAlignment="1">
      <alignment horizontal="center"/>
    </xf>
    <xf numFmtId="9" fontId="3" fillId="3" borderId="47" xfId="4" applyFont="1" applyFill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3" fontId="3" fillId="7" borderId="38" xfId="0" applyNumberFormat="1" applyFont="1" applyFill="1" applyBorder="1" applyAlignment="1">
      <alignment horizontal="center"/>
    </xf>
    <xf numFmtId="9" fontId="3" fillId="7" borderId="39" xfId="4" applyFont="1" applyFill="1" applyBorder="1" applyAlignment="1">
      <alignment horizontal="center"/>
    </xf>
    <xf numFmtId="3" fontId="3" fillId="8" borderId="51" xfId="0" applyNumberFormat="1" applyFont="1" applyFill="1" applyBorder="1" applyAlignment="1">
      <alignment horizontal="center"/>
    </xf>
    <xf numFmtId="9" fontId="3" fillId="8" borderId="47" xfId="4" applyFont="1" applyFill="1" applyBorder="1" applyAlignment="1">
      <alignment horizontal="center"/>
    </xf>
    <xf numFmtId="3" fontId="1" fillId="0" borderId="38" xfId="0" applyNumberFormat="1" applyFont="1" applyFill="1" applyBorder="1" applyAlignment="1">
      <alignment horizontal="center" vertical="center" wrapText="1"/>
    </xf>
    <xf numFmtId="3" fontId="9" fillId="3" borderId="40" xfId="0" applyNumberFormat="1" applyFont="1" applyFill="1" applyBorder="1" applyAlignment="1">
      <alignment horizontal="center"/>
    </xf>
    <xf numFmtId="3" fontId="9" fillId="0" borderId="22" xfId="0" applyNumberFormat="1" applyFont="1" applyBorder="1" applyAlignment="1">
      <alignment horizontal="center"/>
    </xf>
    <xf numFmtId="3" fontId="9" fillId="0" borderId="23" xfId="0" applyNumberFormat="1" applyFont="1" applyBorder="1" applyAlignment="1">
      <alignment horizontal="center"/>
    </xf>
    <xf numFmtId="3" fontId="11" fillId="0" borderId="41" xfId="0" applyNumberFormat="1" applyFont="1" applyBorder="1" applyAlignment="1">
      <alignment horizontal="center"/>
    </xf>
    <xf numFmtId="3" fontId="9" fillId="0" borderId="40" xfId="0" applyNumberFormat="1" applyFont="1" applyBorder="1" applyAlignment="1">
      <alignment horizontal="center"/>
    </xf>
    <xf numFmtId="3" fontId="11" fillId="0" borderId="20" xfId="0" applyNumberFormat="1" applyFont="1" applyBorder="1" applyAlignment="1">
      <alignment horizontal="center"/>
    </xf>
    <xf numFmtId="3" fontId="11" fillId="0" borderId="42" xfId="0" applyNumberFormat="1" applyFont="1" applyBorder="1" applyAlignment="1">
      <alignment horizontal="center"/>
    </xf>
    <xf numFmtId="0" fontId="1" fillId="0" borderId="59" xfId="0" applyFont="1" applyBorder="1" applyAlignment="1">
      <alignment horizontal="centerContinuous" vertical="center"/>
    </xf>
    <xf numFmtId="0" fontId="1" fillId="0" borderId="58" xfId="0" applyFont="1" applyBorder="1" applyAlignment="1">
      <alignment horizontal="centerContinuous" vertical="center"/>
    </xf>
    <xf numFmtId="0" fontId="1" fillId="0" borderId="35" xfId="0" applyFont="1" applyBorder="1" applyAlignment="1">
      <alignment horizontal="centerContinuous" vertical="center"/>
    </xf>
    <xf numFmtId="0" fontId="1" fillId="0" borderId="36" xfId="0" applyFont="1" applyBorder="1" applyAlignment="1">
      <alignment horizontal="centerContinuous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3" fontId="1" fillId="0" borderId="38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0" fontId="1" fillId="0" borderId="24" xfId="0" applyFont="1" applyBorder="1"/>
    <xf numFmtId="3" fontId="1" fillId="0" borderId="40" xfId="0" applyNumberFormat="1" applyFont="1" applyBorder="1" applyAlignment="1">
      <alignment horizontal="center"/>
    </xf>
    <xf numFmtId="9" fontId="1" fillId="0" borderId="46" xfId="4" applyFont="1" applyBorder="1" applyAlignment="1">
      <alignment horizontal="center"/>
    </xf>
    <xf numFmtId="165" fontId="1" fillId="0" borderId="46" xfId="4" applyNumberFormat="1" applyFont="1" applyBorder="1" applyAlignment="1">
      <alignment horizontal="center"/>
    </xf>
    <xf numFmtId="3" fontId="1" fillId="0" borderId="50" xfId="0" applyNumberFormat="1" applyFont="1" applyBorder="1" applyAlignment="1">
      <alignment horizontal="center"/>
    </xf>
    <xf numFmtId="9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25" xfId="0" applyFont="1" applyBorder="1"/>
    <xf numFmtId="3" fontId="1" fillId="0" borderId="22" xfId="0" applyNumberFormat="1" applyFont="1" applyBorder="1" applyAlignment="1">
      <alignment horizontal="center"/>
    </xf>
    <xf numFmtId="9" fontId="1" fillId="0" borderId="18" xfId="4" applyFont="1" applyBorder="1" applyAlignment="1">
      <alignment horizontal="center"/>
    </xf>
    <xf numFmtId="165" fontId="1" fillId="0" borderId="18" xfId="4" applyNumberFormat="1" applyFont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0" fontId="1" fillId="0" borderId="26" xfId="0" applyFont="1" applyBorder="1"/>
    <xf numFmtId="3" fontId="1" fillId="0" borderId="23" xfId="0" applyNumberFormat="1" applyFont="1" applyBorder="1" applyAlignment="1">
      <alignment horizontal="center"/>
    </xf>
    <xf numFmtId="9" fontId="1" fillId="0" borderId="19" xfId="4" applyFont="1" applyBorder="1" applyAlignment="1">
      <alignment horizontal="center"/>
    </xf>
    <xf numFmtId="165" fontId="1" fillId="0" borderId="19" xfId="4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65" fontId="1" fillId="0" borderId="46" xfId="4" applyNumberFormat="1" applyFont="1" applyFill="1" applyBorder="1" applyAlignment="1">
      <alignment horizontal="center"/>
    </xf>
    <xf numFmtId="165" fontId="1" fillId="0" borderId="18" xfId="4" applyNumberFormat="1" applyFont="1" applyFill="1" applyBorder="1" applyAlignment="1">
      <alignment horizontal="center"/>
    </xf>
    <xf numFmtId="165" fontId="1" fillId="0" borderId="19" xfId="4" applyNumberFormat="1" applyFont="1" applyFill="1" applyBorder="1" applyAlignment="1">
      <alignment horizontal="center"/>
    </xf>
    <xf numFmtId="0" fontId="1" fillId="0" borderId="29" xfId="0" applyFont="1" applyBorder="1"/>
    <xf numFmtId="9" fontId="1" fillId="0" borderId="16" xfId="4" applyFont="1" applyBorder="1" applyAlignment="1">
      <alignment horizontal="center"/>
    </xf>
    <xf numFmtId="165" fontId="1" fillId="0" borderId="16" xfId="4" applyNumberFormat="1" applyFont="1" applyFill="1" applyBorder="1" applyAlignment="1">
      <alignment horizontal="center"/>
    </xf>
    <xf numFmtId="3" fontId="1" fillId="0" borderId="15" xfId="0" applyNumberFormat="1" applyFont="1" applyBorder="1" applyAlignment="1">
      <alignment horizontal="center"/>
    </xf>
    <xf numFmtId="49" fontId="22" fillId="0" borderId="0" xfId="0" applyNumberFormat="1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19" fillId="0" borderId="0" xfId="0" applyFont="1" applyFill="1"/>
    <xf numFmtId="3" fontId="20" fillId="0" borderId="14" xfId="0" applyNumberFormat="1" applyFont="1" applyFill="1" applyBorder="1" applyAlignment="1">
      <alignment horizontal="centerContinuous" vertical="center"/>
    </xf>
    <xf numFmtId="0" fontId="19" fillId="0" borderId="1" xfId="0" applyFont="1" applyFill="1" applyBorder="1" applyAlignment="1">
      <alignment horizontal="centerContinuous" vertical="center"/>
    </xf>
    <xf numFmtId="3" fontId="19" fillId="0" borderId="14" xfId="0" applyNumberFormat="1" applyFont="1" applyFill="1" applyBorder="1" applyAlignment="1">
      <alignment horizontal="centerContinuous" vertical="center"/>
    </xf>
    <xf numFmtId="0" fontId="19" fillId="0" borderId="2" xfId="0" applyFont="1" applyFill="1" applyBorder="1" applyAlignment="1">
      <alignment horizontal="centerContinuous" vertical="center"/>
    </xf>
    <xf numFmtId="3" fontId="20" fillId="0" borderId="1" xfId="0" applyNumberFormat="1" applyFont="1" applyFill="1" applyBorder="1" applyAlignment="1">
      <alignment horizontal="centerContinuous" vertical="center"/>
    </xf>
    <xf numFmtId="0" fontId="20" fillId="0" borderId="1" xfId="0" applyFont="1" applyFill="1" applyBorder="1" applyAlignment="1">
      <alignment horizontal="centerContinuous" vertical="center"/>
    </xf>
    <xf numFmtId="0" fontId="20" fillId="0" borderId="2" xfId="0" applyFont="1" applyFill="1" applyBorder="1" applyAlignment="1">
      <alignment horizontal="centerContinuous" vertical="center"/>
    </xf>
    <xf numFmtId="0" fontId="23" fillId="0" borderId="0" xfId="0" applyFont="1" applyFill="1"/>
    <xf numFmtId="3" fontId="19" fillId="0" borderId="38" xfId="0" applyNumberFormat="1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3" fontId="19" fillId="0" borderId="41" xfId="0" applyNumberFormat="1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1" fontId="19" fillId="0" borderId="0" xfId="0" applyNumberFormat="1" applyFont="1" applyFill="1" applyAlignment="1">
      <alignment horizontal="center"/>
    </xf>
    <xf numFmtId="0" fontId="19" fillId="0" borderId="4" xfId="0" applyFont="1" applyFill="1" applyBorder="1"/>
    <xf numFmtId="3" fontId="19" fillId="0" borderId="22" xfId="0" applyNumberFormat="1" applyFont="1" applyFill="1" applyBorder="1" applyAlignment="1">
      <alignment horizontal="center"/>
    </xf>
    <xf numFmtId="9" fontId="19" fillId="0" borderId="18" xfId="4" applyFont="1" applyFill="1" applyBorder="1" applyAlignment="1">
      <alignment horizontal="center"/>
    </xf>
    <xf numFmtId="1" fontId="19" fillId="0" borderId="22" xfId="0" applyNumberFormat="1" applyFont="1" applyFill="1" applyBorder="1" applyAlignment="1">
      <alignment horizontal="center"/>
    </xf>
    <xf numFmtId="3" fontId="19" fillId="0" borderId="15" xfId="0" applyNumberFormat="1" applyFont="1" applyFill="1" applyBorder="1" applyAlignment="1">
      <alignment horizontal="center"/>
    </xf>
    <xf numFmtId="9" fontId="19" fillId="0" borderId="16" xfId="4" applyFont="1" applyFill="1" applyBorder="1" applyAlignment="1">
      <alignment horizontal="center"/>
    </xf>
    <xf numFmtId="9" fontId="19" fillId="0" borderId="0" xfId="0" applyNumberFormat="1" applyFont="1" applyFill="1"/>
    <xf numFmtId="1" fontId="23" fillId="0" borderId="0" xfId="0" applyNumberFormat="1" applyFont="1" applyFill="1"/>
    <xf numFmtId="0" fontId="19" fillId="0" borderId="0" xfId="0" applyFont="1" applyFill="1" applyAlignment="1">
      <alignment horizontal="center"/>
    </xf>
    <xf numFmtId="0" fontId="19" fillId="0" borderId="5" xfId="0" applyFont="1" applyFill="1" applyBorder="1"/>
    <xf numFmtId="3" fontId="19" fillId="0" borderId="17" xfId="0" applyNumberFormat="1" applyFont="1" applyFill="1" applyBorder="1" applyAlignment="1">
      <alignment horizontal="center"/>
    </xf>
    <xf numFmtId="0" fontId="19" fillId="0" borderId="6" xfId="0" applyFont="1" applyFill="1" applyBorder="1"/>
    <xf numFmtId="0" fontId="20" fillId="0" borderId="0" xfId="0" applyFont="1" applyFill="1"/>
    <xf numFmtId="0" fontId="20" fillId="0" borderId="9" xfId="0" applyFont="1" applyFill="1" applyBorder="1"/>
    <xf numFmtId="3" fontId="20" fillId="0" borderId="41" xfId="0" applyNumberFormat="1" applyFont="1" applyFill="1" applyBorder="1" applyAlignment="1">
      <alignment horizontal="center"/>
    </xf>
    <xf numFmtId="9" fontId="20" fillId="0" borderId="39" xfId="4" applyFont="1" applyFill="1" applyBorder="1" applyAlignment="1">
      <alignment horizontal="center"/>
    </xf>
    <xf numFmtId="3" fontId="20" fillId="0" borderId="38" xfId="0" applyNumberFormat="1" applyFont="1" applyFill="1" applyBorder="1" applyAlignment="1">
      <alignment horizontal="center"/>
    </xf>
    <xf numFmtId="0" fontId="20" fillId="0" borderId="7" xfId="0" applyFont="1" applyFill="1" applyBorder="1"/>
    <xf numFmtId="3" fontId="20" fillId="0" borderId="20" xfId="0" applyNumberFormat="1" applyFont="1" applyFill="1" applyBorder="1" applyAlignment="1">
      <alignment horizontal="center"/>
    </xf>
    <xf numFmtId="9" fontId="20" fillId="0" borderId="2" xfId="4" applyFont="1" applyFill="1" applyBorder="1" applyAlignment="1">
      <alignment horizontal="center"/>
    </xf>
    <xf numFmtId="3" fontId="20" fillId="0" borderId="14" xfId="0" applyNumberFormat="1" applyFont="1" applyFill="1" applyBorder="1" applyAlignment="1">
      <alignment horizontal="center"/>
    </xf>
    <xf numFmtId="0" fontId="19" fillId="0" borderId="8" xfId="0" applyFont="1" applyFill="1" applyBorder="1"/>
    <xf numFmtId="3" fontId="20" fillId="0" borderId="12" xfId="0" applyNumberFormat="1" applyFont="1" applyFill="1" applyBorder="1" applyAlignment="1">
      <alignment horizontal="center"/>
    </xf>
    <xf numFmtId="0" fontId="20" fillId="0" borderId="3" xfId="0" applyFont="1" applyFill="1" applyBorder="1"/>
    <xf numFmtId="3" fontId="20" fillId="0" borderId="43" xfId="0" applyNumberFormat="1" applyFont="1" applyFill="1" applyBorder="1" applyAlignment="1">
      <alignment horizontal="center"/>
    </xf>
    <xf numFmtId="9" fontId="20" fillId="0" borderId="47" xfId="4" applyFont="1" applyFill="1" applyBorder="1" applyAlignment="1">
      <alignment horizontal="center"/>
    </xf>
    <xf numFmtId="3" fontId="20" fillId="0" borderId="48" xfId="0" applyNumberFormat="1" applyFont="1" applyFill="1" applyBorder="1" applyAlignment="1">
      <alignment horizontal="center"/>
    </xf>
    <xf numFmtId="3" fontId="20" fillId="0" borderId="72" xfId="0" applyNumberFormat="1" applyFont="1" applyFill="1" applyBorder="1" applyAlignment="1">
      <alignment horizontal="center"/>
    </xf>
    <xf numFmtId="9" fontId="20" fillId="0" borderId="47" xfId="4" applyNumberFormat="1" applyFont="1" applyFill="1" applyBorder="1" applyAlignment="1">
      <alignment horizontal="center"/>
    </xf>
    <xf numFmtId="0" fontId="20" fillId="0" borderId="72" xfId="0" applyFont="1" applyFill="1" applyBorder="1"/>
    <xf numFmtId="49" fontId="21" fillId="0" borderId="0" xfId="0" applyNumberFormat="1" applyFont="1" applyFill="1"/>
    <xf numFmtId="3" fontId="19" fillId="0" borderId="0" xfId="0" applyNumberFormat="1" applyFont="1" applyFill="1" applyAlignment="1">
      <alignment horizontal="center"/>
    </xf>
    <xf numFmtId="0" fontId="24" fillId="0" borderId="0" xfId="0" applyFont="1" applyFill="1"/>
    <xf numFmtId="0" fontId="1" fillId="0" borderId="12" xfId="3" applyFont="1" applyBorder="1" applyAlignment="1">
      <alignment horizontal="center" vertical="center" wrapText="1"/>
    </xf>
    <xf numFmtId="0" fontId="26" fillId="0" borderId="0" xfId="0" applyFont="1" applyFill="1"/>
    <xf numFmtId="3" fontId="18" fillId="0" borderId="38" xfId="0" applyNumberFormat="1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3" fontId="18" fillId="0" borderId="0" xfId="0" applyNumberFormat="1" applyFont="1" applyFill="1" applyAlignment="1">
      <alignment horizontal="center"/>
    </xf>
    <xf numFmtId="9" fontId="18" fillId="0" borderId="46" xfId="4" applyFont="1" applyFill="1" applyBorder="1" applyAlignment="1">
      <alignment horizontal="center"/>
    </xf>
    <xf numFmtId="9" fontId="18" fillId="0" borderId="18" xfId="4" applyFont="1" applyFill="1" applyBorder="1" applyAlignment="1">
      <alignment horizontal="center"/>
    </xf>
    <xf numFmtId="9" fontId="18" fillId="0" borderId="19" xfId="4" applyFont="1" applyFill="1" applyBorder="1" applyAlignment="1">
      <alignment horizontal="center"/>
    </xf>
    <xf numFmtId="3" fontId="27" fillId="0" borderId="12" xfId="0" applyNumberFormat="1" applyFont="1" applyFill="1" applyBorder="1" applyAlignment="1">
      <alignment horizontal="center"/>
    </xf>
    <xf numFmtId="9" fontId="28" fillId="0" borderId="39" xfId="4" applyFont="1" applyFill="1" applyBorder="1" applyAlignment="1">
      <alignment horizontal="center"/>
    </xf>
    <xf numFmtId="3" fontId="27" fillId="0" borderId="1" xfId="0" applyNumberFormat="1" applyFont="1" applyFill="1" applyBorder="1" applyAlignment="1">
      <alignment horizontal="center"/>
    </xf>
    <xf numFmtId="9" fontId="28" fillId="0" borderId="2" xfId="4" applyFont="1" applyFill="1" applyBorder="1" applyAlignment="1">
      <alignment horizontal="center"/>
    </xf>
    <xf numFmtId="9" fontId="18" fillId="0" borderId="16" xfId="4" applyFont="1" applyFill="1" applyBorder="1" applyAlignment="1">
      <alignment horizontal="center"/>
    </xf>
    <xf numFmtId="3" fontId="27" fillId="0" borderId="43" xfId="0" applyNumberFormat="1" applyFont="1" applyFill="1" applyBorder="1" applyAlignment="1">
      <alignment horizontal="center"/>
    </xf>
    <xf numFmtId="9" fontId="28" fillId="0" borderId="47" xfId="4" applyFont="1" applyFill="1" applyBorder="1" applyAlignment="1">
      <alignment horizontal="center"/>
    </xf>
    <xf numFmtId="0" fontId="18" fillId="0" borderId="0" xfId="0" applyFont="1" applyFill="1"/>
    <xf numFmtId="0" fontId="1" fillId="0" borderId="38" xfId="0" applyFont="1" applyBorder="1" applyAlignment="1">
      <alignment horizontal="centerContinuous" vertical="center" wrapText="1"/>
    </xf>
    <xf numFmtId="0" fontId="11" fillId="0" borderId="0" xfId="0" applyFont="1" applyBorder="1" applyAlignment="1">
      <alignment horizontal="centerContinuous" vertical="center"/>
    </xf>
    <xf numFmtId="3" fontId="9" fillId="0" borderId="0" xfId="0" applyNumberFormat="1" applyFont="1" applyBorder="1" applyAlignment="1">
      <alignment horizontal="centerContinuous" vertical="center" wrapText="1"/>
    </xf>
    <xf numFmtId="166" fontId="9" fillId="0" borderId="0" xfId="4" applyNumberFormat="1" applyFont="1" applyFill="1" applyBorder="1" applyAlignment="1">
      <alignment horizontal="center"/>
    </xf>
    <xf numFmtId="166" fontId="9" fillId="3" borderId="0" xfId="4" applyNumberFormat="1" applyFont="1" applyFill="1" applyBorder="1" applyAlignment="1">
      <alignment horizontal="center"/>
    </xf>
    <xf numFmtId="166" fontId="11" fillId="3" borderId="0" xfId="4" applyNumberFormat="1" applyFont="1" applyFill="1" applyBorder="1" applyAlignment="1">
      <alignment horizontal="center"/>
    </xf>
    <xf numFmtId="9" fontId="3" fillId="0" borderId="47" xfId="4" applyNumberFormat="1" applyFont="1" applyBorder="1" applyAlignment="1">
      <alignment horizontal="center"/>
    </xf>
    <xf numFmtId="166" fontId="9" fillId="0" borderId="0" xfId="4" applyNumberFormat="1" applyFont="1" applyBorder="1" applyAlignment="1">
      <alignment horizontal="center"/>
    </xf>
    <xf numFmtId="166" fontId="11" fillId="9" borderId="0" xfId="4" applyNumberFormat="1" applyFont="1" applyFill="1" applyBorder="1" applyAlignment="1">
      <alignment horizontal="center"/>
    </xf>
    <xf numFmtId="166" fontId="11" fillId="10" borderId="0" xfId="4" applyNumberFormat="1" applyFont="1" applyFill="1" applyBorder="1" applyAlignment="1">
      <alignment horizontal="center"/>
    </xf>
    <xf numFmtId="166" fontId="11" fillId="11" borderId="0" xfId="4" applyNumberFormat="1" applyFont="1" applyFill="1" applyBorder="1" applyAlignment="1">
      <alignment horizontal="center"/>
    </xf>
    <xf numFmtId="0" fontId="29" fillId="0" borderId="0" xfId="0" applyFont="1" applyBorder="1"/>
    <xf numFmtId="0" fontId="30" fillId="0" borderId="0" xfId="0" applyFont="1"/>
    <xf numFmtId="0" fontId="0" fillId="0" borderId="1" xfId="0" applyFill="1" applyBorder="1" applyAlignment="1">
      <alignment horizontal="centerContinuous" vertical="center"/>
    </xf>
    <xf numFmtId="3" fontId="0" fillId="0" borderId="14" xfId="0" applyNumberFormat="1" applyFill="1" applyBorder="1" applyAlignment="1">
      <alignment horizontal="centerContinuous" vertical="center"/>
    </xf>
    <xf numFmtId="0" fontId="0" fillId="0" borderId="1" xfId="0" applyFill="1" applyBorder="1" applyAlignment="1">
      <alignment horizontal="centerContinuous"/>
    </xf>
    <xf numFmtId="3" fontId="0" fillId="0" borderId="20" xfId="0" applyNumberFormat="1" applyFill="1" applyBorder="1" applyAlignment="1">
      <alignment horizontal="centerContinuous" vertical="center"/>
    </xf>
    <xf numFmtId="3" fontId="0" fillId="0" borderId="41" xfId="0" applyNumberFormat="1" applyFill="1" applyBorder="1" applyAlignment="1">
      <alignment horizontal="center" vertical="center"/>
    </xf>
    <xf numFmtId="3" fontId="12" fillId="0" borderId="20" xfId="3" applyNumberFormat="1" applyFill="1" applyBorder="1" applyAlignment="1">
      <alignment horizontal="centerContinuous" vertical="center" wrapText="1"/>
    </xf>
    <xf numFmtId="0" fontId="0" fillId="0" borderId="4" xfId="0" applyFill="1" applyBorder="1"/>
    <xf numFmtId="3" fontId="0" fillId="0" borderId="17" xfId="0" applyNumberFormat="1" applyFill="1" applyBorder="1" applyAlignment="1">
      <alignment horizontal="center"/>
    </xf>
    <xf numFmtId="165" fontId="12" fillId="0" borderId="21" xfId="4" applyNumberFormat="1" applyFont="1" applyFill="1" applyBorder="1" applyAlignment="1">
      <alignment horizontal="center"/>
    </xf>
    <xf numFmtId="0" fontId="0" fillId="0" borderId="5" xfId="0" applyFill="1" applyBorder="1"/>
    <xf numFmtId="165" fontId="12" fillId="0" borderId="22" xfId="4" applyNumberFormat="1" applyFont="1" applyFill="1" applyBorder="1" applyAlignment="1">
      <alignment horizontal="center"/>
    </xf>
    <xf numFmtId="0" fontId="0" fillId="0" borderId="6" xfId="0" applyFill="1" applyBorder="1"/>
    <xf numFmtId="165" fontId="12" fillId="0" borderId="23" xfId="4" applyNumberFormat="1" applyFont="1" applyFill="1" applyBorder="1" applyAlignment="1">
      <alignment horizontal="center"/>
    </xf>
    <xf numFmtId="0" fontId="3" fillId="0" borderId="9" xfId="0" applyFont="1" applyFill="1" applyBorder="1"/>
    <xf numFmtId="0" fontId="3" fillId="0" borderId="7" xfId="0" applyFont="1" applyFill="1" applyBorder="1"/>
    <xf numFmtId="0" fontId="0" fillId="0" borderId="8" xfId="0" applyFill="1" applyBorder="1"/>
    <xf numFmtId="0" fontId="3" fillId="0" borderId="72" xfId="0" applyFont="1" applyFill="1" applyBorder="1"/>
    <xf numFmtId="3" fontId="3" fillId="0" borderId="72" xfId="0" applyNumberFormat="1" applyFont="1" applyFill="1" applyBorder="1" applyAlignment="1">
      <alignment horizontal="center"/>
    </xf>
    <xf numFmtId="3" fontId="3" fillId="0" borderId="48" xfId="0" applyNumberFormat="1" applyFont="1" applyFill="1" applyBorder="1" applyAlignment="1">
      <alignment horizontal="center"/>
    </xf>
    <xf numFmtId="3" fontId="12" fillId="0" borderId="0" xfId="3" applyNumberFormat="1" applyFill="1" applyAlignment="1">
      <alignment horizontal="center"/>
    </xf>
    <xf numFmtId="9" fontId="0" fillId="0" borderId="0" xfId="0" applyNumberFormat="1" applyFill="1"/>
    <xf numFmtId="3" fontId="0" fillId="0" borderId="38" xfId="0" applyNumberFormat="1" applyBorder="1" applyAlignment="1">
      <alignment horizontal="centerContinuous" vertical="center" wrapText="1"/>
    </xf>
    <xf numFmtId="0" fontId="0" fillId="0" borderId="39" xfId="0" applyBorder="1" applyAlignment="1">
      <alignment horizontal="centerContinuous" vertical="center" wrapText="1"/>
    </xf>
    <xf numFmtId="0" fontId="1" fillId="0" borderId="0" xfId="3" applyFont="1" applyAlignment="1">
      <alignment horizontal="right" wrapText="1"/>
    </xf>
    <xf numFmtId="165" fontId="12" fillId="0" borderId="18" xfId="5" applyNumberFormat="1" applyBorder="1" applyAlignment="1">
      <alignment horizontal="center"/>
    </xf>
    <xf numFmtId="166" fontId="0" fillId="3" borderId="30" xfId="4" applyNumberFormat="1" applyFont="1" applyFill="1" applyBorder="1" applyAlignment="1">
      <alignment horizontal="center"/>
    </xf>
    <xf numFmtId="166" fontId="0" fillId="3" borderId="31" xfId="4" applyNumberFormat="1" applyFont="1" applyFill="1" applyBorder="1" applyAlignment="1">
      <alignment horizontal="center"/>
    </xf>
    <xf numFmtId="166" fontId="0" fillId="3" borderId="32" xfId="4" applyNumberFormat="1" applyFont="1" applyFill="1" applyBorder="1" applyAlignment="1">
      <alignment horizontal="center"/>
    </xf>
    <xf numFmtId="166" fontId="0" fillId="3" borderId="57" xfId="4" applyNumberFormat="1" applyFont="1" applyFill="1" applyBorder="1" applyAlignment="1">
      <alignment horizontal="center"/>
    </xf>
    <xf numFmtId="166" fontId="3" fillId="12" borderId="34" xfId="4" applyNumberFormat="1" applyFont="1" applyFill="1" applyBorder="1" applyAlignment="1">
      <alignment horizontal="center"/>
    </xf>
    <xf numFmtId="166" fontId="3" fillId="12" borderId="55" xfId="4" applyNumberFormat="1" applyFont="1" applyFill="1" applyBorder="1" applyAlignment="1">
      <alignment horizontal="center"/>
    </xf>
    <xf numFmtId="0" fontId="1" fillId="0" borderId="0" xfId="3" applyFont="1" applyAlignment="1">
      <alignment horizontal="left"/>
    </xf>
    <xf numFmtId="2" fontId="0" fillId="0" borderId="0" xfId="5" applyNumberFormat="1" applyFont="1" applyBorder="1" applyAlignment="1">
      <alignment horizontal="center"/>
    </xf>
    <xf numFmtId="2" fontId="3" fillId="0" borderId="0" xfId="5" applyNumberFormat="1" applyFont="1" applyBorder="1" applyAlignment="1">
      <alignment horizontal="center"/>
    </xf>
    <xf numFmtId="165" fontId="3" fillId="3" borderId="20" xfId="4" applyNumberFormat="1" applyFont="1" applyFill="1" applyBorder="1" applyAlignment="1">
      <alignment horizontal="center"/>
    </xf>
    <xf numFmtId="9" fontId="11" fillId="2" borderId="47" xfId="4" applyFont="1" applyFill="1" applyBorder="1" applyAlignment="1">
      <alignment horizontal="center"/>
    </xf>
    <xf numFmtId="9" fontId="11" fillId="13" borderId="47" xfId="4" applyFont="1" applyFill="1" applyBorder="1" applyAlignment="1">
      <alignment horizontal="center"/>
    </xf>
    <xf numFmtId="3" fontId="25" fillId="0" borderId="0" xfId="0" applyNumberFormat="1" applyFont="1"/>
    <xf numFmtId="3" fontId="31" fillId="0" borderId="0" xfId="0" applyNumberFormat="1" applyFont="1"/>
    <xf numFmtId="3" fontId="32" fillId="14" borderId="76" xfId="0" applyNumberFormat="1" applyFont="1" applyFill="1" applyBorder="1" applyAlignment="1">
      <alignment horizontal="right" vertical="top"/>
    </xf>
    <xf numFmtId="166" fontId="11" fillId="15" borderId="0" xfId="4" applyNumberFormat="1" applyFont="1" applyFill="1" applyBorder="1" applyAlignment="1">
      <alignment horizontal="center"/>
    </xf>
    <xf numFmtId="166" fontId="3" fillId="15" borderId="49" xfId="4" applyNumberFormat="1" applyFont="1" applyFill="1" applyBorder="1" applyAlignment="1">
      <alignment horizontal="center"/>
    </xf>
    <xf numFmtId="166" fontId="3" fillId="15" borderId="33" xfId="4" applyNumberFormat="1" applyFont="1" applyFill="1" applyBorder="1" applyAlignment="1">
      <alignment horizontal="center"/>
    </xf>
    <xf numFmtId="3" fontId="1" fillId="0" borderId="12" xfId="3" applyNumberFormat="1" applyFont="1" applyBorder="1" applyAlignment="1">
      <alignment horizontal="center" vertical="center" wrapText="1"/>
    </xf>
    <xf numFmtId="1" fontId="33" fillId="0" borderId="0" xfId="0" applyNumberFormat="1" applyFont="1" applyFill="1"/>
    <xf numFmtId="9" fontId="0" fillId="3" borderId="0" xfId="4" applyFont="1" applyFill="1" applyAlignment="1">
      <alignment horizontal="center"/>
    </xf>
    <xf numFmtId="1" fontId="0" fillId="0" borderId="0" xfId="0" applyNumberFormat="1"/>
    <xf numFmtId="1" fontId="5" fillId="0" borderId="0" xfId="0" applyNumberFormat="1" applyFont="1" applyFill="1" applyBorder="1" applyAlignment="1">
      <alignment horizontal="centerContinuous" vertical="center"/>
    </xf>
    <xf numFmtId="0" fontId="1" fillId="0" borderId="0" xfId="0" applyFont="1" applyBorder="1"/>
    <xf numFmtId="0" fontId="1" fillId="0" borderId="38" xfId="0" applyFont="1" applyBorder="1" applyAlignment="1">
      <alignment horizontal="center" vertical="center" wrapText="1"/>
    </xf>
    <xf numFmtId="9" fontId="1" fillId="0" borderId="18" xfId="5" applyFont="1" applyBorder="1" applyAlignment="1">
      <alignment horizontal="center"/>
    </xf>
    <xf numFmtId="3" fontId="1" fillId="0" borderId="52" xfId="0" applyNumberFormat="1" applyFont="1" applyBorder="1" applyAlignment="1">
      <alignment horizontal="center"/>
    </xf>
    <xf numFmtId="3" fontId="1" fillId="0" borderId="53" xfId="0" applyNumberFormat="1" applyFont="1" applyBorder="1" applyAlignment="1">
      <alignment horizontal="center"/>
    </xf>
    <xf numFmtId="9" fontId="1" fillId="0" borderId="19" xfId="5" applyFont="1" applyBorder="1" applyAlignment="1">
      <alignment horizontal="center"/>
    </xf>
    <xf numFmtId="3" fontId="1" fillId="0" borderId="54" xfId="0" applyNumberFormat="1" applyFont="1" applyBorder="1" applyAlignment="1">
      <alignment horizontal="center"/>
    </xf>
    <xf numFmtId="9" fontId="1" fillId="0" borderId="46" xfId="5" applyFont="1" applyBorder="1" applyAlignment="1">
      <alignment horizontal="center"/>
    </xf>
    <xf numFmtId="9" fontId="1" fillId="0" borderId="16" xfId="5" applyFont="1" applyBorder="1" applyAlignment="1">
      <alignment horizontal="center"/>
    </xf>
    <xf numFmtId="3" fontId="1" fillId="0" borderId="56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9" fontId="1" fillId="0" borderId="0" xfId="5" applyFont="1"/>
    <xf numFmtId="0" fontId="0" fillId="16" borderId="0" xfId="0" applyFill="1"/>
    <xf numFmtId="0" fontId="1" fillId="16" borderId="0" xfId="0" applyFont="1" applyFill="1" applyBorder="1"/>
    <xf numFmtId="0" fontId="1" fillId="16" borderId="0" xfId="0" applyFont="1" applyFill="1"/>
    <xf numFmtId="3" fontId="1" fillId="16" borderId="0" xfId="0" applyNumberFormat="1" applyFont="1" applyFill="1"/>
    <xf numFmtId="0" fontId="9" fillId="5" borderId="38" xfId="0" applyFont="1" applyFill="1" applyBorder="1" applyAlignment="1">
      <alignment horizontal="center" vertical="center" wrapText="1"/>
    </xf>
    <xf numFmtId="0" fontId="9" fillId="5" borderId="39" xfId="0" applyFont="1" applyFill="1" applyBorder="1" applyAlignment="1">
      <alignment horizontal="center" vertical="center" wrapText="1"/>
    </xf>
    <xf numFmtId="3" fontId="9" fillId="5" borderId="17" xfId="0" applyNumberFormat="1" applyFont="1" applyFill="1" applyBorder="1" applyAlignment="1">
      <alignment horizontal="center"/>
    </xf>
    <xf numFmtId="9" fontId="9" fillId="5" borderId="18" xfId="5" applyFont="1" applyFill="1" applyBorder="1" applyAlignment="1">
      <alignment horizontal="center"/>
    </xf>
    <xf numFmtId="3" fontId="9" fillId="5" borderId="3" xfId="0" applyNumberFormat="1" applyFont="1" applyFill="1" applyBorder="1" applyAlignment="1">
      <alignment horizontal="center"/>
    </xf>
    <xf numFmtId="9" fontId="9" fillId="5" borderId="19" xfId="5" applyFont="1" applyFill="1" applyBorder="1" applyAlignment="1">
      <alignment horizontal="center"/>
    </xf>
    <xf numFmtId="3" fontId="11" fillId="5" borderId="38" xfId="0" applyNumberFormat="1" applyFont="1" applyFill="1" applyBorder="1" applyAlignment="1">
      <alignment horizontal="center"/>
    </xf>
    <xf numFmtId="9" fontId="11" fillId="5" borderId="39" xfId="5" applyFont="1" applyFill="1" applyBorder="1" applyAlignment="1">
      <alignment horizontal="center"/>
    </xf>
    <xf numFmtId="3" fontId="9" fillId="5" borderId="50" xfId="0" applyNumberFormat="1" applyFont="1" applyFill="1" applyBorder="1" applyAlignment="1">
      <alignment horizontal="center"/>
    </xf>
    <xf numFmtId="9" fontId="9" fillId="5" borderId="46" xfId="5" applyFont="1" applyFill="1" applyBorder="1" applyAlignment="1">
      <alignment horizontal="center"/>
    </xf>
    <xf numFmtId="3" fontId="11" fillId="5" borderId="14" xfId="0" applyNumberFormat="1" applyFont="1" applyFill="1" applyBorder="1" applyAlignment="1">
      <alignment horizontal="center"/>
    </xf>
    <xf numFmtId="9" fontId="11" fillId="5" borderId="2" xfId="5" applyFont="1" applyFill="1" applyBorder="1" applyAlignment="1">
      <alignment horizontal="center"/>
    </xf>
    <xf numFmtId="3" fontId="9" fillId="5" borderId="15" xfId="0" applyNumberFormat="1" applyFont="1" applyFill="1" applyBorder="1" applyAlignment="1">
      <alignment horizontal="center"/>
    </xf>
    <xf numFmtId="9" fontId="9" fillId="5" borderId="16" xfId="5" applyFont="1" applyFill="1" applyBorder="1" applyAlignment="1">
      <alignment horizontal="center"/>
    </xf>
    <xf numFmtId="3" fontId="11" fillId="5" borderId="51" xfId="0" applyNumberFormat="1" applyFont="1" applyFill="1" applyBorder="1" applyAlignment="1">
      <alignment horizontal="center"/>
    </xf>
    <xf numFmtId="9" fontId="11" fillId="5" borderId="47" xfId="5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/>
    <xf numFmtId="0" fontId="5" fillId="0" borderId="0" xfId="0" applyFont="1"/>
    <xf numFmtId="0" fontId="1" fillId="0" borderId="3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49" fontId="14" fillId="0" borderId="0" xfId="0" applyNumberFormat="1" applyFont="1"/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Alignment="1">
      <alignment horizontal="center"/>
    </xf>
    <xf numFmtId="9" fontId="1" fillId="0" borderId="0" xfId="5" applyFont="1" applyBorder="1"/>
    <xf numFmtId="0" fontId="1" fillId="0" borderId="38" xfId="0" applyFont="1" applyFill="1" applyBorder="1" applyAlignment="1">
      <alignment horizontal="centerContinuous" vertical="center"/>
    </xf>
    <xf numFmtId="0" fontId="1" fillId="0" borderId="39" xfId="0" applyFont="1" applyFill="1" applyBorder="1" applyAlignment="1">
      <alignment horizontal="centerContinuous" vertical="center"/>
    </xf>
    <xf numFmtId="0" fontId="0" fillId="16" borderId="0" xfId="0" applyFill="1" applyBorder="1"/>
    <xf numFmtId="165" fontId="0" fillId="0" borderId="0" xfId="0" applyNumberFormat="1" applyBorder="1"/>
    <xf numFmtId="3" fontId="1" fillId="0" borderId="38" xfId="3" applyNumberFormat="1" applyFont="1" applyBorder="1" applyAlignment="1">
      <alignment horizontal="centerContinuous" vertical="center" wrapText="1"/>
    </xf>
    <xf numFmtId="3" fontId="1" fillId="0" borderId="16" xfId="0" applyNumberFormat="1" applyFont="1" applyFill="1" applyBorder="1" applyAlignment="1">
      <alignment horizontal="centerContinuous" vertical="center" wrapText="1"/>
    </xf>
    <xf numFmtId="3" fontId="1" fillId="0" borderId="38" xfId="3" applyNumberFormat="1" applyFont="1" applyFill="1" applyBorder="1" applyAlignment="1">
      <alignment horizontal="centerContinuous" vertical="center" wrapText="1"/>
    </xf>
    <xf numFmtId="0" fontId="1" fillId="0" borderId="12" xfId="3" applyFont="1" applyFill="1" applyBorder="1" applyAlignment="1">
      <alignment horizontal="center" vertical="center" wrapText="1"/>
    </xf>
    <xf numFmtId="3" fontId="12" fillId="0" borderId="16" xfId="3" applyNumberFormat="1" applyFill="1" applyBorder="1" applyAlignment="1">
      <alignment horizontal="centerContinuous" vertical="center" wrapText="1"/>
    </xf>
    <xf numFmtId="3" fontId="12" fillId="0" borderId="50" xfId="3" applyNumberFormat="1" applyFill="1" applyBorder="1" applyAlignment="1">
      <alignment horizontal="center"/>
    </xf>
    <xf numFmtId="3" fontId="12" fillId="0" borderId="10" xfId="3" applyNumberFormat="1" applyFill="1" applyBorder="1" applyAlignment="1">
      <alignment horizontal="center"/>
    </xf>
    <xf numFmtId="2" fontId="0" fillId="0" borderId="30" xfId="5" applyNumberFormat="1" applyFont="1" applyFill="1" applyBorder="1" applyAlignment="1">
      <alignment horizontal="center"/>
    </xf>
    <xf numFmtId="3" fontId="12" fillId="0" borderId="17" xfId="3" applyNumberFormat="1" applyFill="1" applyBorder="1" applyAlignment="1">
      <alignment horizontal="center"/>
    </xf>
    <xf numFmtId="3" fontId="12" fillId="0" borderId="0" xfId="3" applyNumberFormat="1" applyFill="1" applyBorder="1" applyAlignment="1">
      <alignment horizontal="center"/>
    </xf>
    <xf numFmtId="2" fontId="0" fillId="0" borderId="31" xfId="5" applyNumberFormat="1" applyFont="1" applyFill="1" applyBorder="1" applyAlignment="1">
      <alignment horizontal="center"/>
    </xf>
    <xf numFmtId="3" fontId="12" fillId="0" borderId="3" xfId="3" applyNumberFormat="1" applyFill="1" applyBorder="1" applyAlignment="1">
      <alignment horizontal="center"/>
    </xf>
    <xf numFmtId="3" fontId="12" fillId="0" borderId="11" xfId="3" applyNumberFormat="1" applyFill="1" applyBorder="1" applyAlignment="1">
      <alignment horizontal="center"/>
    </xf>
    <xf numFmtId="2" fontId="0" fillId="0" borderId="32" xfId="5" applyNumberFormat="1" applyFont="1" applyFill="1" applyBorder="1" applyAlignment="1">
      <alignment horizontal="center"/>
    </xf>
    <xf numFmtId="3" fontId="3" fillId="0" borderId="38" xfId="3" applyNumberFormat="1" applyFont="1" applyFill="1" applyBorder="1" applyAlignment="1">
      <alignment horizontal="center"/>
    </xf>
    <xf numFmtId="3" fontId="3" fillId="0" borderId="12" xfId="3" applyNumberFormat="1" applyFont="1" applyFill="1" applyBorder="1" applyAlignment="1">
      <alignment horizontal="center"/>
    </xf>
    <xf numFmtId="2" fontId="3" fillId="0" borderId="33" xfId="5" applyNumberFormat="1" applyFont="1" applyFill="1" applyBorder="1" applyAlignment="1">
      <alignment horizontal="center"/>
    </xf>
    <xf numFmtId="3" fontId="3" fillId="0" borderId="14" xfId="3" applyNumberFormat="1" applyFont="1" applyFill="1" applyBorder="1" applyAlignment="1">
      <alignment horizontal="center"/>
    </xf>
    <xf numFmtId="3" fontId="3" fillId="0" borderId="1" xfId="3" applyNumberFormat="1" applyFont="1" applyFill="1" applyBorder="1" applyAlignment="1">
      <alignment horizontal="center"/>
    </xf>
    <xf numFmtId="2" fontId="3" fillId="0" borderId="34" xfId="5" applyNumberFormat="1" applyFont="1" applyFill="1" applyBorder="1" applyAlignment="1">
      <alignment horizontal="center"/>
    </xf>
    <xf numFmtId="3" fontId="12" fillId="0" borderId="15" xfId="3" applyNumberFormat="1" applyFill="1" applyBorder="1" applyAlignment="1">
      <alignment horizontal="center"/>
    </xf>
    <xf numFmtId="3" fontId="12" fillId="0" borderId="13" xfId="3" applyNumberFormat="1" applyFill="1" applyBorder="1" applyAlignment="1">
      <alignment horizontal="center"/>
    </xf>
    <xf numFmtId="2" fontId="0" fillId="0" borderId="57" xfId="5" applyNumberFormat="1" applyFont="1" applyFill="1" applyBorder="1" applyAlignment="1">
      <alignment horizontal="center"/>
    </xf>
    <xf numFmtId="3" fontId="3" fillId="0" borderId="3" xfId="3" applyNumberFormat="1" applyFont="1" applyFill="1" applyBorder="1" applyAlignment="1">
      <alignment horizontal="center"/>
    </xf>
    <xf numFmtId="3" fontId="3" fillId="0" borderId="11" xfId="3" applyNumberFormat="1" applyFont="1" applyFill="1" applyBorder="1" applyAlignment="1">
      <alignment horizontal="center"/>
    </xf>
    <xf numFmtId="2" fontId="3" fillId="0" borderId="19" xfId="5" applyNumberFormat="1" applyFont="1" applyFill="1" applyBorder="1" applyAlignment="1">
      <alignment horizontal="center"/>
    </xf>
    <xf numFmtId="0" fontId="0" fillId="0" borderId="64" xfId="0" applyNumberFormat="1" applyBorder="1"/>
    <xf numFmtId="3" fontId="1" fillId="0" borderId="4" xfId="3" quotePrefix="1" applyNumberFormat="1" applyFont="1" applyBorder="1" applyAlignment="1">
      <alignment horizontal="center"/>
    </xf>
    <xf numFmtId="9" fontId="30" fillId="0" borderId="0" xfId="0" applyNumberFormat="1" applyFont="1"/>
    <xf numFmtId="3" fontId="12" fillId="3" borderId="0" xfId="3" applyNumberFormat="1" applyFill="1" applyAlignment="1">
      <alignment horizontal="center"/>
    </xf>
    <xf numFmtId="3" fontId="3" fillId="3" borderId="14" xfId="0" applyNumberFormat="1" applyFont="1" applyFill="1" applyBorder="1" applyAlignment="1">
      <alignment horizontal="centerContinuous" vertical="center"/>
    </xf>
    <xf numFmtId="3" fontId="19" fillId="3" borderId="22" xfId="0" applyNumberFormat="1" applyFont="1" applyFill="1" applyBorder="1" applyAlignment="1">
      <alignment horizontal="center"/>
    </xf>
    <xf numFmtId="3" fontId="12" fillId="3" borderId="0" xfId="0" applyNumberFormat="1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49" fontId="6" fillId="3" borderId="0" xfId="0" applyNumberFormat="1" applyFont="1" applyFill="1"/>
    <xf numFmtId="9" fontId="12" fillId="0" borderId="0" xfId="4" applyFont="1" applyAlignment="1">
      <alignment horizontal="center"/>
    </xf>
    <xf numFmtId="9" fontId="0" fillId="3" borderId="0" xfId="4" applyFont="1" applyFill="1"/>
    <xf numFmtId="0" fontId="5" fillId="3" borderId="1" xfId="0" applyFont="1" applyFill="1" applyBorder="1" applyAlignment="1">
      <alignment horizontal="centerContinuous" vertical="center"/>
    </xf>
    <xf numFmtId="3" fontId="3" fillId="3" borderId="1" xfId="0" applyNumberFormat="1" applyFont="1" applyFill="1" applyBorder="1" applyAlignment="1">
      <alignment horizontal="centerContinuous" vertical="center"/>
    </xf>
    <xf numFmtId="0" fontId="3" fillId="3" borderId="2" xfId="0" applyFont="1" applyFill="1" applyBorder="1" applyAlignment="1">
      <alignment horizontal="centerContinuous" vertical="center"/>
    </xf>
    <xf numFmtId="0" fontId="0" fillId="3" borderId="39" xfId="0" applyFill="1" applyBorder="1" applyAlignment="1">
      <alignment horizontal="center" vertical="center" wrapText="1"/>
    </xf>
    <xf numFmtId="3" fontId="12" fillId="3" borderId="38" xfId="0" applyNumberFormat="1" applyFont="1" applyFill="1" applyBorder="1" applyAlignment="1">
      <alignment horizontal="center" vertical="center" wrapText="1"/>
    </xf>
    <xf numFmtId="0" fontId="0" fillId="3" borderId="41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3" fontId="3" fillId="3" borderId="42" xfId="0" applyNumberFormat="1" applyFont="1" applyFill="1" applyBorder="1" applyAlignment="1">
      <alignment horizontal="center"/>
    </xf>
    <xf numFmtId="3" fontId="0" fillId="3" borderId="9" xfId="0" applyNumberFormat="1" applyFill="1" applyBorder="1" applyAlignment="1">
      <alignment horizontal="center" vertical="center" wrapText="1"/>
    </xf>
    <xf numFmtId="3" fontId="0" fillId="3" borderId="12" xfId="0" applyNumberFormat="1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9" fontId="0" fillId="3" borderId="33" xfId="4" applyFont="1" applyFill="1" applyBorder="1" applyAlignment="1">
      <alignment horizontal="center" vertical="center" wrapText="1"/>
    </xf>
    <xf numFmtId="0" fontId="0" fillId="3" borderId="49" xfId="0" applyFill="1" applyBorder="1" applyAlignment="1">
      <alignment horizontal="center" vertical="center" wrapText="1"/>
    </xf>
    <xf numFmtId="1" fontId="1" fillId="3" borderId="0" xfId="0" applyNumberFormat="1" applyFont="1" applyFill="1" applyBorder="1" applyAlignment="1">
      <alignment horizontal="center" vertical="center" wrapText="1"/>
    </xf>
    <xf numFmtId="3" fontId="0" fillId="3" borderId="73" xfId="0" applyNumberFormat="1" applyFill="1" applyBorder="1" applyAlignment="1">
      <alignment horizontal="center" vertical="center" wrapText="1"/>
    </xf>
    <xf numFmtId="2" fontId="0" fillId="3" borderId="0" xfId="0" applyNumberFormat="1" applyFill="1" applyBorder="1" applyAlignment="1">
      <alignment horizontal="center" vertical="center" wrapText="1"/>
    </xf>
    <xf numFmtId="1" fontId="0" fillId="3" borderId="0" xfId="0" applyNumberFormat="1" applyFill="1"/>
    <xf numFmtId="3" fontId="12" fillId="3" borderId="38" xfId="0" applyNumberFormat="1" applyFont="1" applyFill="1" applyBorder="1" applyAlignment="1">
      <alignment horizontal="centerContinuous" vertical="center" wrapText="1"/>
    </xf>
    <xf numFmtId="9" fontId="0" fillId="3" borderId="12" xfId="4" applyFont="1" applyFill="1" applyBorder="1" applyAlignment="1">
      <alignment horizontal="centerContinuous" vertical="center" wrapText="1"/>
    </xf>
    <xf numFmtId="9" fontId="0" fillId="3" borderId="39" xfId="4" applyFont="1" applyFill="1" applyBorder="1" applyAlignment="1">
      <alignment horizontal="centerContinuous" vertical="center" wrapText="1"/>
    </xf>
    <xf numFmtId="2" fontId="0" fillId="3" borderId="0" xfId="0" applyNumberFormat="1" applyFill="1"/>
    <xf numFmtId="0" fontId="3" fillId="3" borderId="0" xfId="0" applyFont="1" applyFill="1" applyBorder="1" applyAlignment="1">
      <alignment horizontal="centerContinuous" vertical="center"/>
    </xf>
    <xf numFmtId="3" fontId="4" fillId="3" borderId="35" xfId="0" applyNumberFormat="1" applyFont="1" applyFill="1" applyBorder="1" applyAlignment="1">
      <alignment horizontal="centerContinuous" vertical="center"/>
    </xf>
    <xf numFmtId="0" fontId="4" fillId="3" borderId="58" xfId="0" applyFont="1" applyFill="1" applyBorder="1" applyAlignment="1">
      <alignment horizontal="centerContinuous" vertical="center"/>
    </xf>
    <xf numFmtId="3" fontId="4" fillId="3" borderId="36" xfId="0" applyNumberFormat="1" applyFont="1" applyFill="1" applyBorder="1" applyAlignment="1">
      <alignment horizontal="centerContinuous" vertical="center"/>
    </xf>
    <xf numFmtId="3" fontId="5" fillId="3" borderId="74" xfId="0" applyNumberFormat="1" applyFont="1" applyFill="1" applyBorder="1" applyAlignment="1">
      <alignment horizontal="centerContinuous" vertical="center"/>
    </xf>
    <xf numFmtId="3" fontId="0" fillId="3" borderId="1" xfId="0" applyNumberFormat="1" applyFill="1" applyBorder="1" applyAlignment="1">
      <alignment horizontal="centerContinuous"/>
    </xf>
    <xf numFmtId="0" fontId="0" fillId="3" borderId="1" xfId="0" applyFill="1" applyBorder="1" applyAlignment="1">
      <alignment horizontal="centerContinuous"/>
    </xf>
    <xf numFmtId="3" fontId="0" fillId="3" borderId="2" xfId="0" applyNumberFormat="1" applyFill="1" applyBorder="1" applyAlignment="1">
      <alignment horizontal="centerContinuous"/>
    </xf>
    <xf numFmtId="3" fontId="3" fillId="3" borderId="2" xfId="0" applyNumberFormat="1" applyFont="1" applyFill="1" applyBorder="1" applyAlignment="1">
      <alignment horizontal="centerContinuous" vertical="center"/>
    </xf>
    <xf numFmtId="9" fontId="12" fillId="0" borderId="0" xfId="4" applyFont="1" applyFill="1" applyAlignment="1">
      <alignment horizontal="center"/>
    </xf>
    <xf numFmtId="3" fontId="3" fillId="0" borderId="0" xfId="3" applyNumberFormat="1" applyFont="1" applyFill="1" applyBorder="1" applyAlignment="1">
      <alignment horizontal="centerContinuous"/>
    </xf>
    <xf numFmtId="3" fontId="12" fillId="0" borderId="0" xfId="3" applyNumberFormat="1" applyFill="1" applyBorder="1" applyAlignment="1">
      <alignment horizontal="centerContinuous" vertical="center"/>
    </xf>
    <xf numFmtId="165" fontId="12" fillId="0" borderId="0" xfId="4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Continuous" vertical="center"/>
    </xf>
    <xf numFmtId="3" fontId="0" fillId="0" borderId="2" xfId="0" applyNumberFormat="1" applyFill="1" applyBorder="1" applyAlignment="1">
      <alignment horizontal="centerContinuous" vertical="center"/>
    </xf>
    <xf numFmtId="3" fontId="0" fillId="0" borderId="0" xfId="0" applyNumberForma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Continuous" vertical="center"/>
    </xf>
    <xf numFmtId="3" fontId="3" fillId="0" borderId="21" xfId="3" applyNumberFormat="1" applyFont="1" applyFill="1" applyBorder="1" applyAlignment="1">
      <alignment horizontal="centerContinuous"/>
    </xf>
    <xf numFmtId="9" fontId="3" fillId="0" borderId="21" xfId="4" applyFont="1" applyFill="1" applyBorder="1" applyAlignment="1">
      <alignment horizontal="centerContinuous"/>
    </xf>
    <xf numFmtId="3" fontId="0" fillId="0" borderId="15" xfId="0" applyNumberFormat="1" applyFill="1" applyBorder="1" applyAlignment="1">
      <alignment horizontal="centerContinuous" vertical="center"/>
    </xf>
    <xf numFmtId="3" fontId="0" fillId="0" borderId="13" xfId="0" applyNumberFormat="1" applyFill="1" applyBorder="1" applyAlignment="1">
      <alignment horizontal="centerContinuous" vertical="center"/>
    </xf>
    <xf numFmtId="0" fontId="0" fillId="0" borderId="0" xfId="0" applyFill="1" applyAlignment="1">
      <alignment horizontal="center" vertical="center" wrapText="1"/>
    </xf>
    <xf numFmtId="3" fontId="1" fillId="0" borderId="38" xfId="0" applyNumberFormat="1" applyFont="1" applyFill="1" applyBorder="1" applyAlignment="1">
      <alignment horizontal="centerContinuous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41" xfId="0" applyNumberFormat="1" applyFill="1" applyBorder="1" applyAlignment="1">
      <alignment horizontal="centerContinuous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9" fontId="12" fillId="0" borderId="20" xfId="4" applyFont="1" applyFill="1" applyBorder="1" applyAlignment="1">
      <alignment horizontal="centerContinuous" vertical="center"/>
    </xf>
    <xf numFmtId="3" fontId="0" fillId="0" borderId="10" xfId="0" applyNumberFormat="1" applyFill="1" applyBorder="1" applyAlignment="1">
      <alignment horizontal="center"/>
    </xf>
    <xf numFmtId="165" fontId="1" fillId="0" borderId="30" xfId="4" applyNumberFormat="1" applyFont="1" applyFill="1" applyBorder="1" applyAlignment="1">
      <alignment horizontal="center"/>
    </xf>
    <xf numFmtId="165" fontId="0" fillId="0" borderId="18" xfId="4" applyNumberFormat="1" applyFont="1" applyFill="1" applyBorder="1" applyAlignment="1">
      <alignment horizontal="center"/>
    </xf>
    <xf numFmtId="165" fontId="0" fillId="0" borderId="0" xfId="4" applyNumberFormat="1" applyFont="1" applyFill="1" applyBorder="1" applyAlignment="1">
      <alignment horizontal="center"/>
    </xf>
    <xf numFmtId="166" fontId="0" fillId="0" borderId="0" xfId="4" applyNumberFormat="1" applyFont="1" applyFill="1" applyBorder="1" applyAlignment="1">
      <alignment horizontal="center"/>
    </xf>
    <xf numFmtId="9" fontId="12" fillId="0" borderId="21" xfId="4" applyFont="1" applyFill="1" applyBorder="1" applyAlignment="1">
      <alignment horizontal="center"/>
    </xf>
    <xf numFmtId="165" fontId="0" fillId="0" borderId="31" xfId="4" applyNumberFormat="1" applyFont="1" applyFill="1" applyBorder="1" applyAlignment="1">
      <alignment horizontal="center"/>
    </xf>
    <xf numFmtId="9" fontId="12" fillId="0" borderId="22" xfId="4" applyFont="1" applyFill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165" fontId="0" fillId="0" borderId="32" xfId="4" applyNumberFormat="1" applyFont="1" applyFill="1" applyBorder="1" applyAlignment="1">
      <alignment horizontal="center"/>
    </xf>
    <xf numFmtId="165" fontId="0" fillId="0" borderId="19" xfId="4" applyNumberFormat="1" applyFont="1" applyFill="1" applyBorder="1" applyAlignment="1">
      <alignment horizontal="center"/>
    </xf>
    <xf numFmtId="9" fontId="12" fillId="0" borderId="23" xfId="4" applyFont="1" applyFill="1" applyBorder="1" applyAlignment="1">
      <alignment horizontal="center"/>
    </xf>
    <xf numFmtId="3" fontId="3" fillId="0" borderId="0" xfId="0" applyNumberFormat="1" applyFont="1" applyFill="1"/>
    <xf numFmtId="165" fontId="3" fillId="0" borderId="0" xfId="4" applyNumberFormat="1" applyFont="1" applyFill="1" applyBorder="1" applyAlignment="1">
      <alignment horizontal="center"/>
    </xf>
    <xf numFmtId="166" fontId="3" fillId="0" borderId="0" xfId="4" applyNumberFormat="1" applyFont="1" applyFill="1" applyBorder="1" applyAlignment="1">
      <alignment horizontal="center"/>
    </xf>
    <xf numFmtId="9" fontId="3" fillId="0" borderId="20" xfId="4" applyFont="1" applyFill="1" applyBorder="1" applyAlignment="1">
      <alignment horizontal="center"/>
    </xf>
    <xf numFmtId="165" fontId="0" fillId="0" borderId="30" xfId="4" applyNumberFormat="1" applyFont="1" applyFill="1" applyBorder="1" applyAlignment="1">
      <alignment horizontal="center"/>
    </xf>
    <xf numFmtId="165" fontId="3" fillId="0" borderId="34" xfId="4" applyNumberFormat="1" applyFon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3" fontId="0" fillId="0" borderId="15" xfId="0" applyNumberFormat="1" applyFill="1" applyBorder="1" applyAlignment="1">
      <alignment horizontal="center"/>
    </xf>
    <xf numFmtId="165" fontId="0" fillId="0" borderId="57" xfId="4" applyNumberFormat="1" applyFont="1" applyFill="1" applyBorder="1" applyAlignment="1">
      <alignment horizontal="center"/>
    </xf>
    <xf numFmtId="165" fontId="0" fillId="0" borderId="16" xfId="4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20" fillId="18" borderId="9" xfId="0" applyFont="1" applyFill="1" applyBorder="1"/>
    <xf numFmtId="3" fontId="20" fillId="18" borderId="41" xfId="0" applyNumberFormat="1" applyFont="1" applyFill="1" applyBorder="1" applyAlignment="1">
      <alignment horizontal="center"/>
    </xf>
    <xf numFmtId="9" fontId="20" fillId="18" borderId="39" xfId="4" applyFont="1" applyFill="1" applyBorder="1" applyAlignment="1">
      <alignment horizontal="center"/>
    </xf>
    <xf numFmtId="0" fontId="20" fillId="17" borderId="3" xfId="0" applyFont="1" applyFill="1" applyBorder="1"/>
    <xf numFmtId="9" fontId="20" fillId="17" borderId="47" xfId="4" applyFont="1" applyFill="1" applyBorder="1" applyAlignment="1">
      <alignment horizontal="center"/>
    </xf>
    <xf numFmtId="3" fontId="20" fillId="17" borderId="48" xfId="0" applyNumberFormat="1" applyFont="1" applyFill="1" applyBorder="1" applyAlignment="1">
      <alignment horizontal="center"/>
    </xf>
    <xf numFmtId="0" fontId="1" fillId="0" borderId="0" xfId="3" applyFont="1"/>
    <xf numFmtId="0" fontId="34" fillId="0" borderId="0" xfId="0" applyFont="1"/>
    <xf numFmtId="3" fontId="1" fillId="0" borderId="17" xfId="0" quotePrefix="1" applyNumberFormat="1" applyFont="1" applyBorder="1" applyAlignment="1">
      <alignment horizontal="center"/>
    </xf>
    <xf numFmtId="9" fontId="1" fillId="0" borderId="0" xfId="4" applyFont="1" applyBorder="1"/>
    <xf numFmtId="9" fontId="1" fillId="0" borderId="0" xfId="4" applyFont="1"/>
    <xf numFmtId="4" fontId="0" fillId="0" borderId="0" xfId="0" applyNumberFormat="1" applyFill="1" applyAlignment="1">
      <alignment horizontal="center"/>
    </xf>
    <xf numFmtId="9" fontId="19" fillId="0" borderId="0" xfId="4" applyFont="1" applyFill="1" applyAlignment="1">
      <alignment horizontal="center"/>
    </xf>
    <xf numFmtId="4" fontId="0" fillId="0" borderId="0" xfId="0" applyNumberFormat="1" applyBorder="1" applyAlignment="1">
      <alignment horizontal="center"/>
    </xf>
    <xf numFmtId="9" fontId="3" fillId="0" borderId="0" xfId="4" applyFont="1" applyFill="1" applyBorder="1" applyAlignment="1">
      <alignment horizontal="center"/>
    </xf>
    <xf numFmtId="3" fontId="9" fillId="0" borderId="0" xfId="4" applyNumberFormat="1" applyFont="1" applyFill="1" applyBorder="1" applyAlignment="1">
      <alignment horizontal="center"/>
    </xf>
    <xf numFmtId="3" fontId="3" fillId="0" borderId="41" xfId="4" applyNumberFormat="1" applyFont="1" applyBorder="1" applyAlignment="1">
      <alignment horizontal="center"/>
    </xf>
    <xf numFmtId="3" fontId="9" fillId="3" borderId="0" xfId="4" applyNumberFormat="1" applyFont="1" applyFill="1" applyBorder="1" applyAlignment="1">
      <alignment horizontal="center"/>
    </xf>
    <xf numFmtId="3" fontId="3" fillId="0" borderId="20" xfId="4" applyNumberFormat="1" applyFont="1" applyBorder="1" applyAlignment="1">
      <alignment horizontal="center"/>
    </xf>
    <xf numFmtId="3" fontId="3" fillId="0" borderId="42" xfId="4" applyNumberFormat="1" applyFont="1" applyBorder="1" applyAlignment="1">
      <alignment horizontal="center"/>
    </xf>
    <xf numFmtId="0" fontId="1" fillId="0" borderId="58" xfId="0" applyFont="1" applyFill="1" applyBorder="1" applyAlignment="1">
      <alignment horizontal="centerContinuous" vertical="center"/>
    </xf>
    <xf numFmtId="9" fontId="1" fillId="0" borderId="18" xfId="4" applyFont="1" applyFill="1" applyBorder="1" applyAlignment="1">
      <alignment horizontal="center"/>
    </xf>
    <xf numFmtId="9" fontId="1" fillId="0" borderId="19" xfId="4" applyFont="1" applyFill="1" applyBorder="1" applyAlignment="1">
      <alignment horizontal="center"/>
    </xf>
    <xf numFmtId="9" fontId="1" fillId="0" borderId="16" xfId="4" applyFont="1" applyFill="1" applyBorder="1" applyAlignment="1">
      <alignment horizontal="center"/>
    </xf>
    <xf numFmtId="9" fontId="3" fillId="3" borderId="0" xfId="4" applyFont="1" applyFill="1" applyBorder="1" applyAlignment="1">
      <alignment horizontal="center"/>
    </xf>
    <xf numFmtId="1" fontId="0" fillId="6" borderId="0" xfId="4" applyNumberFormat="1" applyFont="1" applyFill="1" applyBorder="1" applyAlignment="1">
      <alignment horizontal="center"/>
    </xf>
    <xf numFmtId="0" fontId="3" fillId="6" borderId="0" xfId="0" applyFont="1" applyFill="1"/>
    <xf numFmtId="0" fontId="3" fillId="6" borderId="45" xfId="0" applyFont="1" applyFill="1" applyBorder="1"/>
    <xf numFmtId="3" fontId="3" fillId="6" borderId="42" xfId="0" applyNumberFormat="1" applyFont="1" applyFill="1" applyBorder="1" applyAlignment="1">
      <alignment horizontal="center"/>
    </xf>
    <xf numFmtId="3" fontId="3" fillId="6" borderId="43" xfId="0" applyNumberFormat="1" applyFont="1" applyFill="1" applyBorder="1" applyAlignment="1">
      <alignment horizontal="center"/>
    </xf>
    <xf numFmtId="9" fontId="3" fillId="6" borderId="47" xfId="4" applyFont="1" applyFill="1" applyBorder="1" applyAlignment="1">
      <alignment horizontal="center"/>
    </xf>
    <xf numFmtId="9" fontId="3" fillId="6" borderId="44" xfId="4" applyNumberFormat="1" applyFont="1" applyFill="1" applyBorder="1" applyAlignment="1">
      <alignment horizontal="center"/>
    </xf>
    <xf numFmtId="165" fontId="3" fillId="6" borderId="44" xfId="4" applyNumberFormat="1" applyFont="1" applyFill="1" applyBorder="1" applyAlignment="1">
      <alignment horizontal="center"/>
    </xf>
    <xf numFmtId="165" fontId="3" fillId="6" borderId="42" xfId="4" applyNumberFormat="1" applyFont="1" applyFill="1" applyBorder="1" applyAlignment="1">
      <alignment horizontal="center"/>
    </xf>
    <xf numFmtId="165" fontId="3" fillId="6" borderId="48" xfId="4" applyNumberFormat="1" applyFont="1" applyFill="1" applyBorder="1" applyAlignment="1">
      <alignment horizontal="center"/>
    </xf>
    <xf numFmtId="3" fontId="0" fillId="19" borderId="0" xfId="0" applyNumberFormat="1" applyFill="1"/>
    <xf numFmtId="0" fontId="3" fillId="19" borderId="45" xfId="0" applyFont="1" applyFill="1" applyBorder="1"/>
    <xf numFmtId="3" fontId="3" fillId="19" borderId="42" xfId="0" applyNumberFormat="1" applyFont="1" applyFill="1" applyBorder="1" applyAlignment="1">
      <alignment horizontal="center"/>
    </xf>
    <xf numFmtId="9" fontId="3" fillId="19" borderId="47" xfId="4" applyFont="1" applyFill="1" applyBorder="1" applyAlignment="1">
      <alignment horizontal="center"/>
    </xf>
    <xf numFmtId="4" fontId="3" fillId="19" borderId="0" xfId="0" applyNumberFormat="1" applyFont="1" applyFill="1" applyBorder="1" applyAlignment="1">
      <alignment horizontal="center"/>
    </xf>
    <xf numFmtId="0" fontId="0" fillId="19" borderId="0" xfId="0" applyFill="1"/>
    <xf numFmtId="9" fontId="3" fillId="19" borderId="48" xfId="4" applyFont="1" applyFill="1" applyBorder="1" applyAlignment="1">
      <alignment horizontal="center"/>
    </xf>
    <xf numFmtId="9" fontId="3" fillId="19" borderId="43" xfId="4" applyFont="1" applyFill="1" applyBorder="1" applyAlignment="1">
      <alignment horizontal="center"/>
    </xf>
    <xf numFmtId="3" fontId="3" fillId="19" borderId="45" xfId="0" applyNumberFormat="1" applyFont="1" applyFill="1" applyBorder="1" applyAlignment="1">
      <alignment horizontal="center"/>
    </xf>
    <xf numFmtId="2" fontId="0" fillId="19" borderId="0" xfId="0" applyNumberFormat="1" applyFill="1" applyBorder="1" applyAlignment="1">
      <alignment horizontal="center"/>
    </xf>
    <xf numFmtId="1" fontId="0" fillId="19" borderId="0" xfId="0" applyNumberFormat="1" applyFill="1" applyBorder="1" applyAlignment="1">
      <alignment horizontal="center"/>
    </xf>
    <xf numFmtId="9" fontId="0" fillId="19" borderId="0" xfId="0" applyNumberFormat="1" applyFill="1"/>
    <xf numFmtId="0" fontId="3" fillId="19" borderId="0" xfId="0" applyFont="1" applyFill="1"/>
    <xf numFmtId="0" fontId="35" fillId="0" borderId="0" xfId="0" applyFont="1"/>
    <xf numFmtId="0" fontId="35" fillId="0" borderId="0" xfId="0" applyFont="1" applyFill="1"/>
    <xf numFmtId="0" fontId="36" fillId="0" borderId="0" xfId="0" applyFont="1"/>
    <xf numFmtId="0" fontId="35" fillId="3" borderId="0" xfId="0" applyFont="1" applyFill="1"/>
    <xf numFmtId="0" fontId="35" fillId="0" borderId="59" xfId="0" applyFont="1" applyBorder="1" applyAlignment="1">
      <alignment horizontal="centerContinuous" vertical="center"/>
    </xf>
    <xf numFmtId="0" fontId="35" fillId="0" borderId="58" xfId="0" applyFont="1" applyFill="1" applyBorder="1" applyAlignment="1">
      <alignment horizontal="centerContinuous" vertical="center"/>
    </xf>
    <xf numFmtId="0" fontId="35" fillId="3" borderId="35" xfId="0" applyFont="1" applyFill="1" applyBorder="1" applyAlignment="1">
      <alignment horizontal="centerContinuous" vertical="center"/>
    </xf>
    <xf numFmtId="0" fontId="35" fillId="3" borderId="58" xfId="0" applyFont="1" applyFill="1" applyBorder="1" applyAlignment="1">
      <alignment horizontal="centerContinuous" vertical="center"/>
    </xf>
    <xf numFmtId="0" fontId="35" fillId="3" borderId="36" xfId="0" applyFont="1" applyFill="1" applyBorder="1" applyAlignment="1">
      <alignment horizontal="centerContinuous" vertical="center"/>
    </xf>
    <xf numFmtId="0" fontId="35" fillId="0" borderId="58" xfId="0" applyFont="1" applyBorder="1" applyAlignment="1">
      <alignment horizontal="centerContinuous" vertical="center"/>
    </xf>
    <xf numFmtId="0" fontId="35" fillId="0" borderId="35" xfId="0" applyFont="1" applyBorder="1" applyAlignment="1">
      <alignment horizontal="centerContinuous" vertical="center"/>
    </xf>
    <xf numFmtId="0" fontId="35" fillId="0" borderId="36" xfId="0" applyFont="1" applyBorder="1" applyAlignment="1">
      <alignment horizontal="centerContinuous" vertical="center"/>
    </xf>
    <xf numFmtId="3" fontId="37" fillId="0" borderId="14" xfId="0" applyNumberFormat="1" applyFont="1" applyBorder="1" applyAlignment="1">
      <alignment horizontal="centerContinuous" vertical="center"/>
    </xf>
    <xf numFmtId="0" fontId="37" fillId="0" borderId="1" xfId="0" applyFont="1" applyBorder="1" applyAlignment="1">
      <alignment horizontal="centerContinuous" vertical="center"/>
    </xf>
    <xf numFmtId="0" fontId="37" fillId="0" borderId="2" xfId="0" applyFont="1" applyBorder="1" applyAlignment="1">
      <alignment horizontal="centerContinuous" vertical="center"/>
    </xf>
    <xf numFmtId="0" fontId="35" fillId="3" borderId="9" xfId="0" applyFont="1" applyFill="1" applyBorder="1" applyAlignment="1">
      <alignment horizontal="center" vertical="center" wrapText="1"/>
    </xf>
    <xf numFmtId="0" fontId="35" fillId="3" borderId="39" xfId="0" applyFont="1" applyFill="1" applyBorder="1" applyAlignment="1">
      <alignment horizontal="center" vertical="center" wrapText="1"/>
    </xf>
    <xf numFmtId="0" fontId="35" fillId="3" borderId="12" xfId="0" applyFont="1" applyFill="1" applyBorder="1" applyAlignment="1">
      <alignment horizontal="center" vertical="center" wrapText="1"/>
    </xf>
    <xf numFmtId="9" fontId="35" fillId="3" borderId="19" xfId="4" applyFont="1" applyFill="1" applyBorder="1" applyAlignment="1">
      <alignment horizontal="center"/>
    </xf>
    <xf numFmtId="3" fontId="35" fillId="0" borderId="0" xfId="0" applyNumberFormat="1" applyFont="1" applyAlignment="1">
      <alignment horizontal="center"/>
    </xf>
    <xf numFmtId="9" fontId="37" fillId="3" borderId="39" xfId="4" applyFont="1" applyFill="1" applyBorder="1" applyAlignment="1">
      <alignment horizontal="center"/>
    </xf>
    <xf numFmtId="3" fontId="39" fillId="3" borderId="0" xfId="4" applyNumberFormat="1" applyFont="1" applyFill="1" applyBorder="1" applyAlignment="1">
      <alignment horizontal="center"/>
    </xf>
    <xf numFmtId="9" fontId="35" fillId="3" borderId="46" xfId="4" applyFont="1" applyFill="1" applyBorder="1" applyAlignment="1">
      <alignment horizontal="center"/>
    </xf>
    <xf numFmtId="9" fontId="35" fillId="3" borderId="18" xfId="4" applyFont="1" applyFill="1" applyBorder="1" applyAlignment="1">
      <alignment horizontal="center"/>
    </xf>
    <xf numFmtId="9" fontId="37" fillId="3" borderId="2" xfId="4" applyFont="1" applyFill="1" applyBorder="1" applyAlignment="1">
      <alignment horizontal="center"/>
    </xf>
    <xf numFmtId="9" fontId="35" fillId="3" borderId="16" xfId="4" applyFont="1" applyFill="1" applyBorder="1" applyAlignment="1">
      <alignment horizontal="center"/>
    </xf>
    <xf numFmtId="3" fontId="35" fillId="0" borderId="0" xfId="0" applyNumberFormat="1" applyFont="1" applyFill="1" applyAlignment="1">
      <alignment horizontal="center"/>
    </xf>
    <xf numFmtId="9" fontId="37" fillId="3" borderId="47" xfId="4" applyFont="1" applyFill="1" applyBorder="1" applyAlignment="1">
      <alignment horizontal="center"/>
    </xf>
    <xf numFmtId="49" fontId="41" fillId="0" borderId="0" xfId="0" applyNumberFormat="1" applyFont="1" applyFill="1"/>
    <xf numFmtId="49" fontId="41" fillId="0" borderId="0" xfId="0" applyNumberFormat="1" applyFont="1"/>
    <xf numFmtId="3" fontId="35" fillId="0" borderId="0" xfId="0" applyNumberFormat="1" applyFont="1"/>
    <xf numFmtId="4" fontId="35" fillId="0" borderId="0" xfId="0" applyNumberFormat="1" applyFont="1"/>
    <xf numFmtId="9" fontId="35" fillId="0" borderId="0" xfId="4" applyFont="1" applyAlignment="1">
      <alignment horizontal="center"/>
    </xf>
    <xf numFmtId="9" fontId="35" fillId="0" borderId="0" xfId="0" applyNumberFormat="1" applyFont="1"/>
    <xf numFmtId="20" fontId="35" fillId="0" borderId="0" xfId="0" applyNumberFormat="1" applyFont="1"/>
    <xf numFmtId="0" fontId="35" fillId="3" borderId="0" xfId="0" applyFont="1" applyFill="1" applyAlignment="1">
      <alignment horizontal="center"/>
    </xf>
    <xf numFmtId="0" fontId="35" fillId="3" borderId="25" xfId="0" applyFont="1" applyFill="1" applyBorder="1"/>
    <xf numFmtId="9" fontId="35" fillId="3" borderId="18" xfId="4" applyNumberFormat="1" applyFont="1" applyFill="1" applyBorder="1" applyAlignment="1">
      <alignment horizontal="center"/>
    </xf>
    <xf numFmtId="1" fontId="38" fillId="3" borderId="0" xfId="0" applyNumberFormat="1" applyFont="1" applyFill="1" applyAlignment="1">
      <alignment horizontal="center"/>
    </xf>
    <xf numFmtId="3" fontId="35" fillId="3" borderId="0" xfId="0" applyNumberFormat="1" applyFont="1" applyFill="1" applyAlignment="1">
      <alignment horizontal="center"/>
    </xf>
    <xf numFmtId="3" fontId="35" fillId="3" borderId="22" xfId="0" applyNumberFormat="1" applyFont="1" applyFill="1" applyBorder="1" applyAlignment="1">
      <alignment horizontal="center"/>
    </xf>
    <xf numFmtId="0" fontId="37" fillId="3" borderId="0" xfId="0" applyFont="1" applyFill="1"/>
    <xf numFmtId="0" fontId="37" fillId="3" borderId="28" xfId="0" applyFont="1" applyFill="1" applyBorder="1"/>
    <xf numFmtId="3" fontId="40" fillId="3" borderId="20" xfId="4" applyNumberFormat="1" applyFont="1" applyFill="1" applyBorder="1" applyAlignment="1">
      <alignment horizontal="center"/>
    </xf>
    <xf numFmtId="9" fontId="37" fillId="3" borderId="2" xfId="4" applyNumberFormat="1" applyFont="1" applyFill="1" applyBorder="1" applyAlignment="1">
      <alignment horizontal="center"/>
    </xf>
    <xf numFmtId="3" fontId="37" fillId="3" borderId="20" xfId="0" applyNumberFormat="1" applyFont="1" applyFill="1" applyBorder="1" applyAlignment="1">
      <alignment horizontal="center"/>
    </xf>
    <xf numFmtId="0" fontId="35" fillId="3" borderId="29" xfId="0" applyFont="1" applyFill="1" applyBorder="1"/>
    <xf numFmtId="9" fontId="35" fillId="3" borderId="16" xfId="4" applyNumberFormat="1" applyFont="1" applyFill="1" applyBorder="1" applyAlignment="1">
      <alignment horizontal="center"/>
    </xf>
    <xf numFmtId="0" fontId="35" fillId="3" borderId="26" xfId="0" applyFont="1" applyFill="1" applyBorder="1"/>
    <xf numFmtId="9" fontId="35" fillId="3" borderId="19" xfId="4" applyNumberFormat="1" applyFont="1" applyFill="1" applyBorder="1" applyAlignment="1">
      <alignment horizontal="center"/>
    </xf>
    <xf numFmtId="0" fontId="37" fillId="3" borderId="27" xfId="0" applyFont="1" applyFill="1" applyBorder="1"/>
    <xf numFmtId="3" fontId="40" fillId="3" borderId="41" xfId="4" applyNumberFormat="1" applyFont="1" applyFill="1" applyBorder="1" applyAlignment="1">
      <alignment horizontal="center"/>
    </xf>
    <xf numFmtId="9" fontId="37" fillId="3" borderId="39" xfId="4" applyNumberFormat="1" applyFont="1" applyFill="1" applyBorder="1" applyAlignment="1">
      <alignment horizontal="center"/>
    </xf>
    <xf numFmtId="3" fontId="37" fillId="3" borderId="12" xfId="0" applyNumberFormat="1" applyFont="1" applyFill="1" applyBorder="1" applyAlignment="1">
      <alignment horizontal="center"/>
    </xf>
    <xf numFmtId="0" fontId="37" fillId="3" borderId="45" xfId="0" applyFont="1" applyFill="1" applyBorder="1"/>
    <xf numFmtId="3" fontId="40" fillId="3" borderId="42" xfId="4" applyNumberFormat="1" applyFont="1" applyFill="1" applyBorder="1" applyAlignment="1">
      <alignment horizontal="center"/>
    </xf>
    <xf numFmtId="9" fontId="37" fillId="3" borderId="47" xfId="4" applyNumberFormat="1" applyFont="1" applyFill="1" applyBorder="1" applyAlignment="1">
      <alignment horizontal="center"/>
    </xf>
    <xf numFmtId="3" fontId="37" fillId="3" borderId="43" xfId="0" applyNumberFormat="1" applyFont="1" applyFill="1" applyBorder="1" applyAlignment="1">
      <alignment horizontal="center"/>
    </xf>
    <xf numFmtId="0" fontId="35" fillId="3" borderId="41" xfId="0" applyFont="1" applyFill="1" applyBorder="1" applyAlignment="1">
      <alignment horizontal="center" vertical="center" wrapText="1"/>
    </xf>
    <xf numFmtId="165" fontId="35" fillId="3" borderId="39" xfId="0" applyNumberFormat="1" applyFont="1" applyFill="1" applyBorder="1" applyAlignment="1">
      <alignment horizontal="center" vertical="center" wrapText="1"/>
    </xf>
    <xf numFmtId="0" fontId="38" fillId="3" borderId="0" xfId="0" applyFont="1" applyFill="1"/>
    <xf numFmtId="3" fontId="35" fillId="3" borderId="14" xfId="0" applyNumberFormat="1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 wrapText="1"/>
    </xf>
    <xf numFmtId="3" fontId="35" fillId="3" borderId="20" xfId="0" applyNumberFormat="1" applyFont="1" applyFill="1" applyBorder="1" applyAlignment="1">
      <alignment horizontal="center" vertical="center" wrapText="1"/>
    </xf>
    <xf numFmtId="1" fontId="35" fillId="3" borderId="0" xfId="0" applyNumberFormat="1" applyFont="1" applyFill="1" applyAlignment="1">
      <alignment horizontal="center"/>
    </xf>
    <xf numFmtId="0" fontId="35" fillId="3" borderId="24" xfId="0" applyFont="1" applyFill="1" applyBorder="1"/>
    <xf numFmtId="9" fontId="35" fillId="3" borderId="46" xfId="4" applyNumberFormat="1" applyFont="1" applyFill="1" applyBorder="1" applyAlignment="1">
      <alignment horizontal="center"/>
    </xf>
    <xf numFmtId="3" fontId="35" fillId="3" borderId="23" xfId="0" applyNumberFormat="1" applyFont="1" applyFill="1" applyBorder="1" applyAlignment="1">
      <alignment horizontal="center"/>
    </xf>
    <xf numFmtId="9" fontId="38" fillId="3" borderId="0" xfId="4" applyFont="1" applyFill="1" applyAlignment="1">
      <alignment horizontal="center"/>
    </xf>
    <xf numFmtId="3" fontId="37" fillId="3" borderId="41" xfId="0" applyNumberFormat="1" applyFont="1" applyFill="1" applyBorder="1" applyAlignment="1">
      <alignment horizontal="center"/>
    </xf>
    <xf numFmtId="3" fontId="35" fillId="3" borderId="40" xfId="0" applyNumberFormat="1" applyFont="1" applyFill="1" applyBorder="1" applyAlignment="1">
      <alignment horizontal="center"/>
    </xf>
    <xf numFmtId="3" fontId="11" fillId="20" borderId="1" xfId="0" applyNumberFormat="1" applyFont="1" applyFill="1" applyBorder="1" applyAlignment="1">
      <alignment horizontal="centerContinuous" vertical="center"/>
    </xf>
    <xf numFmtId="0" fontId="10" fillId="20" borderId="1" xfId="0" applyFont="1" applyFill="1" applyBorder="1" applyAlignment="1">
      <alignment horizontal="centerContinuous" vertical="center"/>
    </xf>
    <xf numFmtId="0" fontId="11" fillId="20" borderId="2" xfId="0" applyFont="1" applyFill="1" applyBorder="1" applyAlignment="1">
      <alignment horizontal="centerContinuous" vertical="center"/>
    </xf>
    <xf numFmtId="3" fontId="9" fillId="20" borderId="38" xfId="0" applyNumberFormat="1" applyFont="1" applyFill="1" applyBorder="1" applyAlignment="1">
      <alignment horizontal="center" vertical="center" wrapText="1"/>
    </xf>
    <xf numFmtId="0" fontId="9" fillId="20" borderId="39" xfId="0" applyFont="1" applyFill="1" applyBorder="1" applyAlignment="1">
      <alignment horizontal="center" vertical="center" wrapText="1"/>
    </xf>
    <xf numFmtId="0" fontId="9" fillId="20" borderId="41" xfId="0" applyFont="1" applyFill="1" applyBorder="1" applyAlignment="1">
      <alignment horizontal="center" vertical="center" wrapText="1"/>
    </xf>
    <xf numFmtId="3" fontId="1" fillId="0" borderId="4" xfId="3" applyNumberFormat="1" applyFont="1" applyBorder="1" applyAlignment="1">
      <alignment horizontal="center"/>
    </xf>
    <xf numFmtId="3" fontId="1" fillId="0" borderId="10" xfId="3" applyNumberFormat="1" applyFont="1" applyBorder="1" applyAlignment="1">
      <alignment horizontal="center"/>
    </xf>
    <xf numFmtId="165" fontId="1" fillId="0" borderId="21" xfId="4" applyNumberFormat="1" applyFont="1" applyFill="1" applyBorder="1" applyAlignment="1">
      <alignment horizontal="center"/>
    </xf>
    <xf numFmtId="3" fontId="9" fillId="20" borderId="17" xfId="0" applyNumberFormat="1" applyFont="1" applyFill="1" applyBorder="1" applyAlignment="1">
      <alignment horizontal="center"/>
    </xf>
    <xf numFmtId="9" fontId="9" fillId="20" borderId="18" xfId="5" applyFont="1" applyFill="1" applyBorder="1" applyAlignment="1">
      <alignment horizontal="center"/>
    </xf>
    <xf numFmtId="3" fontId="9" fillId="20" borderId="52" xfId="0" applyNumberFormat="1" applyFont="1" applyFill="1" applyBorder="1" applyAlignment="1">
      <alignment horizontal="center"/>
    </xf>
    <xf numFmtId="3" fontId="1" fillId="0" borderId="5" xfId="3" applyNumberFormat="1" applyFont="1" applyBorder="1" applyAlignment="1">
      <alignment horizontal="center"/>
    </xf>
    <xf numFmtId="3" fontId="1" fillId="0" borderId="0" xfId="3" applyNumberFormat="1" applyFont="1" applyBorder="1" applyAlignment="1">
      <alignment horizontal="center"/>
    </xf>
    <xf numFmtId="165" fontId="1" fillId="0" borderId="22" xfId="4" applyNumberFormat="1" applyFont="1" applyFill="1" applyBorder="1" applyAlignment="1">
      <alignment horizontal="center"/>
    </xf>
    <xf numFmtId="3" fontId="9" fillId="20" borderId="53" xfId="0" applyNumberFormat="1" applyFont="1" applyFill="1" applyBorder="1" applyAlignment="1">
      <alignment horizontal="center"/>
    </xf>
    <xf numFmtId="165" fontId="1" fillId="0" borderId="23" xfId="4" applyNumberFormat="1" applyFont="1" applyFill="1" applyBorder="1" applyAlignment="1">
      <alignment horizontal="center"/>
    </xf>
    <xf numFmtId="3" fontId="9" fillId="20" borderId="3" xfId="0" applyNumberFormat="1" applyFont="1" applyFill="1" applyBorder="1" applyAlignment="1">
      <alignment horizontal="center"/>
    </xf>
    <xf numFmtId="9" fontId="9" fillId="20" borderId="19" xfId="5" applyFont="1" applyFill="1" applyBorder="1" applyAlignment="1">
      <alignment horizontal="center"/>
    </xf>
    <xf numFmtId="3" fontId="9" fillId="20" borderId="54" xfId="0" applyNumberFormat="1" applyFont="1" applyFill="1" applyBorder="1" applyAlignment="1">
      <alignment horizontal="center"/>
    </xf>
    <xf numFmtId="3" fontId="11" fillId="20" borderId="38" xfId="0" applyNumberFormat="1" applyFont="1" applyFill="1" applyBorder="1" applyAlignment="1">
      <alignment horizontal="center"/>
    </xf>
    <xf numFmtId="9" fontId="11" fillId="20" borderId="39" xfId="5" applyFont="1" applyFill="1" applyBorder="1" applyAlignment="1">
      <alignment horizontal="center"/>
    </xf>
    <xf numFmtId="3" fontId="11" fillId="20" borderId="49" xfId="0" applyNumberFormat="1" applyFont="1" applyFill="1" applyBorder="1" applyAlignment="1">
      <alignment horizontal="center"/>
    </xf>
    <xf numFmtId="3" fontId="9" fillId="20" borderId="50" xfId="0" applyNumberFormat="1" applyFont="1" applyFill="1" applyBorder="1" applyAlignment="1">
      <alignment horizontal="center"/>
    </xf>
    <xf numFmtId="9" fontId="9" fillId="20" borderId="46" xfId="5" applyFont="1" applyFill="1" applyBorder="1" applyAlignment="1">
      <alignment horizontal="center"/>
    </xf>
    <xf numFmtId="3" fontId="11" fillId="20" borderId="14" xfId="0" applyNumberFormat="1" applyFont="1" applyFill="1" applyBorder="1" applyAlignment="1">
      <alignment horizontal="center"/>
    </xf>
    <xf numFmtId="9" fontId="11" fillId="20" borderId="2" xfId="5" applyFont="1" applyFill="1" applyBorder="1" applyAlignment="1">
      <alignment horizontal="center"/>
    </xf>
    <xf numFmtId="3" fontId="11" fillId="20" borderId="55" xfId="0" applyNumberFormat="1" applyFont="1" applyFill="1" applyBorder="1" applyAlignment="1">
      <alignment horizontal="center"/>
    </xf>
    <xf numFmtId="3" fontId="9" fillId="20" borderId="15" xfId="0" applyNumberFormat="1" applyFont="1" applyFill="1" applyBorder="1" applyAlignment="1">
      <alignment horizontal="center"/>
    </xf>
    <xf numFmtId="9" fontId="9" fillId="20" borderId="16" xfId="5" applyFont="1" applyFill="1" applyBorder="1" applyAlignment="1">
      <alignment horizontal="center"/>
    </xf>
    <xf numFmtId="3" fontId="9" fillId="20" borderId="56" xfId="0" applyNumberFormat="1" applyFont="1" applyFill="1" applyBorder="1" applyAlignment="1">
      <alignment horizontal="center"/>
    </xf>
    <xf numFmtId="3" fontId="11" fillId="20" borderId="51" xfId="0" applyNumberFormat="1" applyFont="1" applyFill="1" applyBorder="1" applyAlignment="1">
      <alignment horizontal="center"/>
    </xf>
    <xf numFmtId="9" fontId="11" fillId="20" borderId="47" xfId="5" applyFont="1" applyFill="1" applyBorder="1" applyAlignment="1">
      <alignment horizontal="center"/>
    </xf>
    <xf numFmtId="3" fontId="11" fillId="20" borderId="45" xfId="0" applyNumberFormat="1" applyFont="1" applyFill="1" applyBorder="1" applyAlignment="1">
      <alignment horizontal="center"/>
    </xf>
    <xf numFmtId="9" fontId="35" fillId="3" borderId="0" xfId="0" applyNumberFormat="1" applyFont="1" applyFill="1"/>
    <xf numFmtId="9" fontId="1" fillId="0" borderId="46" xfId="4" applyNumberFormat="1" applyFont="1" applyFill="1" applyBorder="1" applyAlignment="1">
      <alignment horizontal="center"/>
    </xf>
    <xf numFmtId="9" fontId="1" fillId="0" borderId="18" xfId="4" applyNumberFormat="1" applyFont="1" applyFill="1" applyBorder="1" applyAlignment="1">
      <alignment horizontal="center"/>
    </xf>
    <xf numFmtId="9" fontId="1" fillId="0" borderId="19" xfId="4" applyNumberFormat="1" applyFont="1" applyFill="1" applyBorder="1" applyAlignment="1">
      <alignment horizontal="center"/>
    </xf>
    <xf numFmtId="9" fontId="3" fillId="0" borderId="39" xfId="4" applyNumberFormat="1" applyFont="1" applyFill="1" applyBorder="1" applyAlignment="1">
      <alignment horizontal="center"/>
    </xf>
    <xf numFmtId="9" fontId="3" fillId="0" borderId="2" xfId="4" applyNumberFormat="1" applyFont="1" applyFill="1" applyBorder="1" applyAlignment="1">
      <alignment horizontal="center"/>
    </xf>
    <xf numFmtId="9" fontId="1" fillId="0" borderId="16" xfId="4" applyNumberFormat="1" applyFont="1" applyFill="1" applyBorder="1" applyAlignment="1">
      <alignment horizontal="center"/>
    </xf>
    <xf numFmtId="3" fontId="1" fillId="0" borderId="0" xfId="3" applyNumberFormat="1" applyFont="1" applyFill="1" applyBorder="1" applyAlignment="1">
      <alignment horizontal="centerContinuous" vertical="center" wrapText="1"/>
    </xf>
    <xf numFmtId="1" fontId="0" fillId="0" borderId="0" xfId="5" applyNumberFormat="1" applyFont="1" applyFill="1" applyBorder="1" applyAlignment="1">
      <alignment horizontal="center"/>
    </xf>
    <xf numFmtId="2" fontId="0" fillId="0" borderId="0" xfId="5" applyNumberFormat="1" applyFont="1" applyFill="1" applyBorder="1" applyAlignment="1">
      <alignment horizontal="center"/>
    </xf>
    <xf numFmtId="1" fontId="12" fillId="0" borderId="0" xfId="3" applyNumberFormat="1" applyFill="1"/>
    <xf numFmtId="2" fontId="3" fillId="0" borderId="0" xfId="5" applyNumberFormat="1" applyFont="1" applyFill="1" applyBorder="1" applyAlignment="1">
      <alignment horizontal="center"/>
    </xf>
    <xf numFmtId="0" fontId="12" fillId="0" borderId="0" xfId="3" applyFill="1" applyAlignment="1">
      <alignment horizontal="center" vertical="center"/>
    </xf>
    <xf numFmtId="164" fontId="12" fillId="0" borderId="0" xfId="3" applyNumberFormat="1" applyFill="1"/>
    <xf numFmtId="164" fontId="12" fillId="0" borderId="0" xfId="3" applyNumberFormat="1" applyFill="1" applyAlignment="1">
      <alignment horizontal="center" vertical="center"/>
    </xf>
    <xf numFmtId="165" fontId="12" fillId="0" borderId="0" xfId="4" applyNumberFormat="1" applyFont="1" applyFill="1"/>
    <xf numFmtId="165" fontId="3" fillId="0" borderId="33" xfId="4" applyNumberFormat="1" applyFont="1" applyFill="1" applyBorder="1" applyAlignment="1">
      <alignment horizontal="center"/>
    </xf>
    <xf numFmtId="3" fontId="3" fillId="0" borderId="20" xfId="4" applyNumberFormat="1" applyFont="1" applyFill="1" applyBorder="1" applyAlignment="1">
      <alignment horizontal="center"/>
    </xf>
    <xf numFmtId="3" fontId="3" fillId="0" borderId="41" xfId="4" applyNumberFormat="1" applyFont="1" applyFill="1" applyBorder="1" applyAlignment="1">
      <alignment horizontal="center"/>
    </xf>
    <xf numFmtId="9" fontId="3" fillId="0" borderId="41" xfId="4" applyFont="1" applyFill="1" applyBorder="1" applyAlignment="1">
      <alignment horizontal="center"/>
    </xf>
    <xf numFmtId="0" fontId="3" fillId="0" borderId="23" xfId="0" applyFont="1" applyFill="1" applyBorder="1"/>
    <xf numFmtId="3" fontId="3" fillId="0" borderId="11" xfId="0" applyNumberFormat="1" applyFont="1" applyFill="1" applyBorder="1" applyAlignment="1">
      <alignment horizontal="center"/>
    </xf>
    <xf numFmtId="165" fontId="3" fillId="0" borderId="19" xfId="4" applyNumberFormat="1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9" fontId="3" fillId="0" borderId="48" xfId="4" applyFont="1" applyFill="1" applyBorder="1" applyAlignment="1">
      <alignment horizontal="center"/>
    </xf>
    <xf numFmtId="9" fontId="3" fillId="0" borderId="20" xfId="4" applyNumberFormat="1" applyFont="1" applyFill="1" applyBorder="1" applyAlignment="1">
      <alignment horizontal="center"/>
    </xf>
    <xf numFmtId="49" fontId="13" fillId="0" borderId="0" xfId="0" applyNumberFormat="1" applyFont="1" applyFill="1"/>
    <xf numFmtId="3" fontId="3" fillId="0" borderId="1" xfId="0" applyNumberFormat="1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3" fontId="0" fillId="0" borderId="38" xfId="0" applyNumberFormat="1" applyFill="1" applyBorder="1" applyAlignment="1">
      <alignment horizontal="centerContinuous" vertical="center" wrapText="1"/>
    </xf>
    <xf numFmtId="0" fontId="0" fillId="0" borderId="39" xfId="0" applyFill="1" applyBorder="1" applyAlignment="1">
      <alignment horizontal="centerContinuous" vertical="center" wrapText="1"/>
    </xf>
    <xf numFmtId="0" fontId="1" fillId="0" borderId="41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/>
    </xf>
    <xf numFmtId="3" fontId="3" fillId="0" borderId="42" xfId="0" applyNumberFormat="1" applyFont="1" applyFill="1" applyBorder="1" applyAlignment="1">
      <alignment horizontal="center"/>
    </xf>
    <xf numFmtId="3" fontId="1" fillId="0" borderId="0" xfId="0" applyNumberFormat="1" applyFont="1" applyFill="1"/>
    <xf numFmtId="4" fontId="0" fillId="0" borderId="0" xfId="0" applyNumberFormat="1" applyFill="1" applyBorder="1" applyAlignment="1">
      <alignment horizontal="center"/>
    </xf>
    <xf numFmtId="9" fontId="0" fillId="0" borderId="40" xfId="4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9" fontId="0" fillId="0" borderId="18" xfId="4" applyNumberFormat="1" applyFont="1" applyFill="1" applyBorder="1" applyAlignment="1">
      <alignment horizontal="center"/>
    </xf>
    <xf numFmtId="9" fontId="0" fillId="0" borderId="22" xfId="4" applyFont="1" applyFill="1" applyBorder="1" applyAlignment="1">
      <alignment horizontal="center"/>
    </xf>
    <xf numFmtId="9" fontId="0" fillId="0" borderId="23" xfId="4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3" fontId="0" fillId="0" borderId="50" xfId="0" applyNumberFormat="1" applyFill="1" applyBorder="1" applyAlignment="1">
      <alignment horizontal="center"/>
    </xf>
    <xf numFmtId="9" fontId="0" fillId="0" borderId="21" xfId="4" applyFont="1" applyFill="1" applyBorder="1" applyAlignment="1">
      <alignment horizontal="center"/>
    </xf>
    <xf numFmtId="3" fontId="0" fillId="0" borderId="0" xfId="0" applyNumberFormat="1" applyFill="1" applyBorder="1"/>
    <xf numFmtId="2" fontId="0" fillId="0" borderId="0" xfId="0" applyNumberFormat="1" applyFill="1" applyBorder="1"/>
    <xf numFmtId="9" fontId="0" fillId="0" borderId="0" xfId="4" applyFont="1" applyFill="1" applyBorder="1" applyAlignment="1">
      <alignment horizontal="center"/>
    </xf>
    <xf numFmtId="9" fontId="0" fillId="0" borderId="0" xfId="4" applyFont="1" applyFill="1" applyBorder="1"/>
    <xf numFmtId="0" fontId="12" fillId="0" borderId="24" xfId="0" applyFont="1" applyFill="1" applyBorder="1"/>
    <xf numFmtId="3" fontId="0" fillId="0" borderId="10" xfId="0" quotePrefix="1" applyNumberFormat="1" applyFill="1" applyBorder="1" applyAlignment="1">
      <alignment horizontal="center"/>
    </xf>
    <xf numFmtId="9" fontId="0" fillId="0" borderId="30" xfId="4" applyFont="1" applyFill="1" applyBorder="1" applyAlignment="1">
      <alignment horizontal="center"/>
    </xf>
    <xf numFmtId="165" fontId="0" fillId="0" borderId="0" xfId="4" applyNumberFormat="1" applyFont="1" applyFill="1"/>
    <xf numFmtId="165" fontId="0" fillId="0" borderId="40" xfId="4" applyNumberFormat="1" applyFont="1" applyFill="1" applyBorder="1" applyAlignment="1">
      <alignment horizontal="center"/>
    </xf>
    <xf numFmtId="3" fontId="1" fillId="0" borderId="0" xfId="0" quotePrefix="1" applyNumberFormat="1" applyFont="1" applyFill="1" applyAlignment="1">
      <alignment horizontal="center"/>
    </xf>
    <xf numFmtId="1" fontId="0" fillId="0" borderId="0" xfId="4" applyNumberFormat="1" applyFont="1" applyFill="1" applyBorder="1" applyAlignment="1">
      <alignment horizontal="center"/>
    </xf>
    <xf numFmtId="3" fontId="0" fillId="0" borderId="0" xfId="4" applyNumberFormat="1" applyFont="1" applyFill="1" applyBorder="1" applyAlignment="1">
      <alignment horizontal="center"/>
    </xf>
    <xf numFmtId="9" fontId="0" fillId="0" borderId="31" xfId="4" applyFont="1" applyFill="1" applyBorder="1" applyAlignment="1">
      <alignment horizontal="center"/>
    </xf>
    <xf numFmtId="165" fontId="16" fillId="0" borderId="22" xfId="4" applyNumberFormat="1" applyFont="1" applyFill="1" applyBorder="1" applyAlignment="1">
      <alignment horizontal="center"/>
    </xf>
    <xf numFmtId="165" fontId="0" fillId="0" borderId="22" xfId="4" applyNumberFormat="1" applyFont="1" applyFill="1" applyBorder="1" applyAlignment="1">
      <alignment horizontal="center"/>
    </xf>
    <xf numFmtId="9" fontId="0" fillId="0" borderId="32" xfId="4" applyFont="1" applyFill="1" applyBorder="1" applyAlignment="1">
      <alignment horizontal="center"/>
    </xf>
    <xf numFmtId="165" fontId="16" fillId="0" borderId="23" xfId="4" applyNumberFormat="1" applyFont="1" applyFill="1" applyBorder="1" applyAlignment="1">
      <alignment horizontal="center"/>
    </xf>
    <xf numFmtId="165" fontId="0" fillId="0" borderId="23" xfId="4" applyNumberFormat="1" applyFont="1" applyFill="1" applyBorder="1" applyAlignment="1">
      <alignment horizontal="center"/>
    </xf>
    <xf numFmtId="9" fontId="3" fillId="0" borderId="33" xfId="4" applyFont="1" applyFill="1" applyBorder="1" applyAlignment="1">
      <alignment horizontal="center"/>
    </xf>
    <xf numFmtId="165" fontId="3" fillId="0" borderId="41" xfId="4" applyNumberFormat="1" applyFont="1" applyFill="1" applyBorder="1" applyAlignment="1">
      <alignment horizontal="center"/>
    </xf>
    <xf numFmtId="3" fontId="3" fillId="0" borderId="77" xfId="4" applyNumberFormat="1" applyFont="1" applyFill="1" applyBorder="1" applyAlignment="1">
      <alignment horizontal="center"/>
    </xf>
    <xf numFmtId="9" fontId="3" fillId="0" borderId="34" xfId="4" applyFont="1" applyFill="1" applyBorder="1" applyAlignment="1">
      <alignment horizontal="center"/>
    </xf>
    <xf numFmtId="3" fontId="3" fillId="0" borderId="0" xfId="4" applyNumberFormat="1" applyFont="1" applyFill="1" applyBorder="1" applyAlignment="1">
      <alignment horizontal="center"/>
    </xf>
    <xf numFmtId="165" fontId="0" fillId="0" borderId="21" xfId="4" applyNumberFormat="1" applyFont="1" applyFill="1" applyBorder="1" applyAlignment="1">
      <alignment horizontal="center"/>
    </xf>
    <xf numFmtId="165" fontId="16" fillId="0" borderId="21" xfId="4" applyNumberFormat="1" applyFont="1" applyFill="1" applyBorder="1" applyAlignment="1">
      <alignment horizontal="center"/>
    </xf>
    <xf numFmtId="9" fontId="0" fillId="0" borderId="31" xfId="4" applyNumberFormat="1" applyFont="1" applyFill="1" applyBorder="1" applyAlignment="1">
      <alignment horizontal="center"/>
    </xf>
  </cellXfs>
  <cellStyles count="7">
    <cellStyle name="Euro" xfId="1"/>
    <cellStyle name="Lien hypertexte 2" xfId="2"/>
    <cellStyle name="Normal" xfId="0" builtinId="0"/>
    <cellStyle name="Normal 2" xfId="3"/>
    <cellStyle name="Normal 3" xfId="6"/>
    <cellStyle name="Pourcentage" xfId="4" builtinId="5"/>
    <cellStyle name="Pourcentage 2" xfId="5"/>
  </cellStyles>
  <dxfs count="11">
    <dxf>
      <numFmt numFmtId="14" formatCode="0.00%"/>
    </dxf>
    <dxf>
      <numFmt numFmtId="14" formatCode="0.00%"/>
    </dxf>
    <dxf>
      <alignment horizontal="center" readingOrder="0"/>
    </dxf>
    <dxf>
      <alignment horizontal="center" readingOrder="0"/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alignment wrapText="1" readingOrder="0"/>
    </dxf>
    <dxf>
      <alignment wrapText="1" readingOrder="0"/>
    </dxf>
    <dxf>
      <font>
        <b/>
      </font>
    </dxf>
    <dxf>
      <font>
        <b/>
      </font>
    </dxf>
  </dxfs>
  <tableStyles count="0" defaultTableStyle="TableStyleMedium2" defaultPivotStyle="PivotStyleLight16"/>
  <colors>
    <mruColors>
      <color rgb="FFFF99CC"/>
      <color rgb="FFFF6600"/>
      <color rgb="FF2EC2B4"/>
      <color rgb="FFCC99FF"/>
      <color rgb="FFADDB7B"/>
      <color rgb="FF009999"/>
      <color rgb="FF9933FF"/>
      <color rgb="FF3688BA"/>
      <color rgb="FFCCCC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Taux d'accroissement annuel entre 2008 et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Logt!$R$3:$U$3</c:f>
              <c:strCache>
                <c:ptCount val="4"/>
                <c:pt idx="0">
                  <c:v>Logements</c:v>
                </c:pt>
                <c:pt idx="1">
                  <c:v>Résidences principales</c:v>
                </c:pt>
                <c:pt idx="2">
                  <c:v>Rés secondaires et logts occas.</c:v>
                </c:pt>
                <c:pt idx="3">
                  <c:v>Logts vacants</c:v>
                </c:pt>
              </c:strCache>
            </c:strRef>
          </c:cat>
          <c:val>
            <c:numRef>
              <c:f>Logt!$R$46:$U$46</c:f>
              <c:numCache>
                <c:formatCode>0.0%</c:formatCode>
                <c:ptCount val="4"/>
                <c:pt idx="0">
                  <c:v>1.6175610512338068E-2</c:v>
                </c:pt>
                <c:pt idx="1">
                  <c:v>9.0873745457760169E-3</c:v>
                </c:pt>
                <c:pt idx="2">
                  <c:v>3.5608013728913646E-2</c:v>
                </c:pt>
                <c:pt idx="3">
                  <c:v>5.3803093798221679E-2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34292480"/>
        <c:axId val="34294016"/>
      </c:barChart>
      <c:catAx>
        <c:axId val="34292480"/>
        <c:scaling>
          <c:orientation val="minMax"/>
        </c:scaling>
        <c:delete val="0"/>
        <c:axPos val="b"/>
        <c:majorTickMark val="out"/>
        <c:minorTickMark val="none"/>
        <c:tickLblPos val="nextTo"/>
        <c:crossAx val="34294016"/>
        <c:crosses val="autoZero"/>
        <c:auto val="1"/>
        <c:lblAlgn val="ctr"/>
        <c:lblOffset val="100"/>
        <c:noMultiLvlLbl val="0"/>
      </c:catAx>
      <c:valAx>
        <c:axId val="34294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4292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Calibri"/>
              </a:rPr>
              <a:t>Type d'habitat des ménages dont la personne de référence a moins de 25 ans</a:t>
            </a:r>
            <a:r>
              <a:rPr lang="fr-FR" sz="1000" b="1" i="0" u="none" strike="noStrike" baseline="0">
                <a:effectLst/>
              </a:rPr>
              <a:t> </a:t>
            </a:r>
            <a:r>
              <a:rPr lang="fr-FR" sz="1200" b="1" i="0" u="none" strike="noStrike" baseline="0">
                <a:effectLst/>
              </a:rPr>
              <a:t>en 2013</a:t>
            </a:r>
            <a:endParaRPr lang="fr-FR" sz="18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1637032509064961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2.6174658151120023E-2"/>
          <c:y val="0.20702023572567321"/>
          <c:w val="0.93209381564753113"/>
          <c:h val="0.5339536306464873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'-25ans'!$AT$53</c:f>
              <c:strCache>
                <c:ptCount val="1"/>
                <c:pt idx="0">
                  <c:v>Maison</c:v>
                </c:pt>
              </c:strCache>
            </c:strRef>
          </c:tx>
          <c:spPr>
            <a:solidFill>
              <a:srgbClr val="82C836"/>
            </a:solidFill>
          </c:spPr>
          <c:invertIfNegative val="0"/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'-25ans'!$AS$54:$AS$57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'-25ans'!$AT$54:$AT$57</c:f>
              <c:numCache>
                <c:formatCode>0%</c:formatCode>
                <c:ptCount val="4"/>
                <c:pt idx="0">
                  <c:v>0.25924383664826872</c:v>
                </c:pt>
                <c:pt idx="1">
                  <c:v>0.47239909318470658</c:v>
                </c:pt>
                <c:pt idx="2">
                  <c:v>0.35692726941013031</c:v>
                </c:pt>
                <c:pt idx="3">
                  <c:v>0.33127906694918408</c:v>
                </c:pt>
              </c:numCache>
            </c:numRef>
          </c:val>
        </c:ser>
        <c:ser>
          <c:idx val="1"/>
          <c:order val="1"/>
          <c:tx>
            <c:strRef>
              <c:f>'-25ans'!$AU$53</c:f>
              <c:strCache>
                <c:ptCount val="1"/>
                <c:pt idx="0">
                  <c:v>Appartement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'-25ans'!$AS$54:$AS$57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'-25ans'!$AU$54:$AU$57</c:f>
              <c:numCache>
                <c:formatCode>0%</c:formatCode>
                <c:ptCount val="4"/>
                <c:pt idx="0">
                  <c:v>0.72962917158494967</c:v>
                </c:pt>
                <c:pt idx="1">
                  <c:v>0.51927149750032808</c:v>
                </c:pt>
                <c:pt idx="2">
                  <c:v>0.64053147438835056</c:v>
                </c:pt>
                <c:pt idx="3">
                  <c:v>0.66041395691341309</c:v>
                </c:pt>
              </c:numCache>
            </c:numRef>
          </c:val>
        </c:ser>
        <c:ser>
          <c:idx val="2"/>
          <c:order val="2"/>
          <c:tx>
            <c:strRef>
              <c:f>'-25ans'!$AV$53</c:f>
              <c:strCache>
                <c:ptCount val="1"/>
                <c:pt idx="0">
                  <c:v>Autre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3025811189414991E-17"/>
                  <c:y val="-2.3537399290356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1.9614499408630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1.5691599526904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420648951531993E-16"/>
                  <c:y val="-1.96144994086305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'-25ans'!$AS$54:$AS$57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'-25ans'!$AV$54:$AV$57</c:f>
              <c:numCache>
                <c:formatCode>0.0%</c:formatCode>
                <c:ptCount val="4"/>
                <c:pt idx="0">
                  <c:v>1.112699176678171E-2</c:v>
                </c:pt>
                <c:pt idx="1">
                  <c:v>8.3294093149653969E-3</c:v>
                </c:pt>
                <c:pt idx="2">
                  <c:v>2.5412562015189608E-3</c:v>
                </c:pt>
                <c:pt idx="3">
                  <c:v>8.3069761374028363E-3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40838400"/>
        <c:axId val="140839936"/>
      </c:barChart>
      <c:catAx>
        <c:axId val="14083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40839936"/>
        <c:crosses val="autoZero"/>
        <c:auto val="1"/>
        <c:lblAlgn val="ctr"/>
        <c:lblOffset val="100"/>
        <c:noMultiLvlLbl val="0"/>
      </c:catAx>
      <c:valAx>
        <c:axId val="1408399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40838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5720109274070871E-2"/>
          <c:y val="0.85503390201224849"/>
          <c:w val="0.82849245599808119"/>
          <c:h val="6.3080344123651197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Calibri"/>
              </a:rPr>
              <a:t>Taille des résidences principales dont la personne                                        de référence a moins de 25 ans en 2013</a:t>
            </a:r>
          </a:p>
        </c:rich>
      </c:tx>
      <c:layout>
        <c:manualLayout>
          <c:xMode val="edge"/>
          <c:yMode val="edge"/>
          <c:x val="0.231499476437582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2189850492262272E-2"/>
          <c:y val="0.22732648002333042"/>
          <c:w val="0.79585944734800562"/>
          <c:h val="0.5962752921466856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'-25ans'!$BK$53</c:f>
              <c:strCache>
                <c:ptCount val="1"/>
                <c:pt idx="0">
                  <c:v>1 et 2 pièces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'-25ans'!$BJ$54:$BJ$57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'-25ans'!$BK$54:$BK$57</c:f>
              <c:numCache>
                <c:formatCode>0%</c:formatCode>
                <c:ptCount val="4"/>
                <c:pt idx="0">
                  <c:v>0.43996404411731888</c:v>
                </c:pt>
                <c:pt idx="1">
                  <c:v>0.13133071037957708</c:v>
                </c:pt>
                <c:pt idx="2">
                  <c:v>0.24579345646831702</c:v>
                </c:pt>
                <c:pt idx="3">
                  <c:v>0.32212791428100651</c:v>
                </c:pt>
              </c:numCache>
            </c:numRef>
          </c:val>
        </c:ser>
        <c:ser>
          <c:idx val="2"/>
          <c:order val="1"/>
          <c:tx>
            <c:strRef>
              <c:f>'-25ans'!$BL$53</c:f>
              <c:strCache>
                <c:ptCount val="1"/>
                <c:pt idx="0">
                  <c:v>3 pièces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'-25ans'!$BJ$54:$BJ$57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'-25ans'!$BL$54:$BL$57</c:f>
              <c:numCache>
                <c:formatCode>0%</c:formatCode>
                <c:ptCount val="4"/>
                <c:pt idx="0">
                  <c:v>0.27335293566744134</c:v>
                </c:pt>
                <c:pt idx="1">
                  <c:v>0.33220580864495491</c:v>
                </c:pt>
                <c:pt idx="2">
                  <c:v>0.33141027035918313</c:v>
                </c:pt>
                <c:pt idx="3">
                  <c:v>0.30122087113406376</c:v>
                </c:pt>
              </c:numCache>
            </c:numRef>
          </c:val>
        </c:ser>
        <c:ser>
          <c:idx val="3"/>
          <c:order val="2"/>
          <c:tx>
            <c:strRef>
              <c:f>'-25ans'!$BM$53</c:f>
              <c:strCache>
                <c:ptCount val="1"/>
                <c:pt idx="0">
                  <c:v>4 pièces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'-25ans'!$BJ$54:$BJ$57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'-25ans'!$BM$54:$BM$57</c:f>
              <c:numCache>
                <c:formatCode>0%</c:formatCode>
                <c:ptCount val="4"/>
                <c:pt idx="0">
                  <c:v>0.22069010511227918</c:v>
                </c:pt>
                <c:pt idx="1">
                  <c:v>0.36783880471078517</c:v>
                </c:pt>
                <c:pt idx="2">
                  <c:v>0.30095892786625333</c:v>
                </c:pt>
                <c:pt idx="3">
                  <c:v>0.27371272541823616</c:v>
                </c:pt>
              </c:numCache>
            </c:numRef>
          </c:val>
        </c:ser>
        <c:ser>
          <c:idx val="4"/>
          <c:order val="3"/>
          <c:tx>
            <c:strRef>
              <c:f>'-25ans'!$BN$53</c:f>
              <c:strCache>
                <c:ptCount val="1"/>
                <c:pt idx="0">
                  <c:v>5 pièces et +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'-25ans'!$BJ$54:$BJ$57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'-25ans'!$BN$54:$BN$57</c:f>
              <c:numCache>
                <c:formatCode>0%</c:formatCode>
                <c:ptCount val="4"/>
                <c:pt idx="0">
                  <c:v>6.599291510296057E-2</c:v>
                </c:pt>
                <c:pt idx="1">
                  <c:v>0.16862467626468292</c:v>
                </c:pt>
                <c:pt idx="2">
                  <c:v>0.12183734530624651</c:v>
                </c:pt>
                <c:pt idx="3">
                  <c:v>0.10293848916669357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100"/>
        <c:axId val="141880704"/>
        <c:axId val="151397504"/>
      </c:barChart>
      <c:catAx>
        <c:axId val="14188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1397504"/>
        <c:crosses val="autoZero"/>
        <c:auto val="1"/>
        <c:lblAlgn val="ctr"/>
        <c:lblOffset val="100"/>
        <c:noMultiLvlLbl val="0"/>
      </c:catAx>
      <c:valAx>
        <c:axId val="1513975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41880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628366581029058"/>
          <c:y val="0.29956814291940659"/>
          <c:w val="0.1378475101662763"/>
          <c:h val="0.31371245952140381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Taille des ménages dont la personne de référence a moins de 25 ans en 2013</a:t>
            </a:r>
          </a:p>
        </c:rich>
      </c:tx>
      <c:layout>
        <c:manualLayout>
          <c:xMode val="edge"/>
          <c:yMode val="edge"/>
          <c:x val="0.138573914306736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22346487624206382"/>
          <c:w val="0.93888888888888888"/>
          <c:h val="0.553049940526845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'-25ans'!$CK$52</c:f>
              <c:strCache>
                <c:ptCount val="1"/>
                <c:pt idx="0">
                  <c:v>1-2 pers.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5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'-25ans'!$CJ$53:$CJ$56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'-25ans'!$CK$53:$CK$56</c:f>
              <c:numCache>
                <c:formatCode>0%</c:formatCode>
                <c:ptCount val="4"/>
                <c:pt idx="0">
                  <c:v>0.5588898796379802</c:v>
                </c:pt>
                <c:pt idx="1">
                  <c:v>0.31904402040618574</c:v>
                </c:pt>
                <c:pt idx="2">
                  <c:v>0.43903397252211596</c:v>
                </c:pt>
                <c:pt idx="3">
                  <c:v>0.47528318363583799</c:v>
                </c:pt>
              </c:numCache>
            </c:numRef>
          </c:val>
        </c:ser>
        <c:ser>
          <c:idx val="1"/>
          <c:order val="1"/>
          <c:tx>
            <c:strRef>
              <c:f>'-25ans'!$CL$52</c:f>
              <c:strCache>
                <c:ptCount val="1"/>
                <c:pt idx="0">
                  <c:v>3-4 pers.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5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'-25ans'!$CJ$53:$CJ$56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'-25ans'!$CL$53:$CL$56</c:f>
              <c:numCache>
                <c:formatCode>0%</c:formatCode>
                <c:ptCount val="4"/>
                <c:pt idx="0">
                  <c:v>0.36190983877599553</c:v>
                </c:pt>
                <c:pt idx="1">
                  <c:v>0.50752891196953309</c:v>
                </c:pt>
                <c:pt idx="2">
                  <c:v>0.46390099144957347</c:v>
                </c:pt>
                <c:pt idx="3">
                  <c:v>0.42017075164286499</c:v>
                </c:pt>
              </c:numCache>
            </c:numRef>
          </c:val>
        </c:ser>
        <c:ser>
          <c:idx val="2"/>
          <c:order val="2"/>
          <c:tx>
            <c:strRef>
              <c:f>'-25ans'!$CM$52</c:f>
              <c:strCache>
                <c:ptCount val="1"/>
                <c:pt idx="0">
                  <c:v>5 pers. et +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8655793903616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8655417848263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2.38795148735532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2.38795148735532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'-25ans'!$CJ$53:$CJ$56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'-25ans'!$CM$53:$CM$56</c:f>
              <c:numCache>
                <c:formatCode>0%</c:formatCode>
                <c:ptCount val="4"/>
                <c:pt idx="0">
                  <c:v>7.9200281586024227E-2</c:v>
                </c:pt>
                <c:pt idx="1">
                  <c:v>0.1734270676242812</c:v>
                </c:pt>
                <c:pt idx="2">
                  <c:v>9.706503602831057E-2</c:v>
                </c:pt>
                <c:pt idx="3">
                  <c:v>0.10454606472129713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51470464"/>
        <c:axId val="151472000"/>
      </c:barChart>
      <c:catAx>
        <c:axId val="151470464"/>
        <c:scaling>
          <c:orientation val="minMax"/>
        </c:scaling>
        <c:delete val="0"/>
        <c:axPos val="b"/>
        <c:majorTickMark val="out"/>
        <c:minorTickMark val="none"/>
        <c:tickLblPos val="nextTo"/>
        <c:crossAx val="151472000"/>
        <c:crosses val="autoZero"/>
        <c:auto val="1"/>
        <c:lblAlgn val="ctr"/>
        <c:lblOffset val="100"/>
        <c:noMultiLvlLbl val="0"/>
      </c:catAx>
      <c:valAx>
        <c:axId val="1514720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14704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07801514488855"/>
          <c:y val="0.84677511852324572"/>
          <c:w val="0.598439697102229"/>
          <c:h val="0.1245694636284904"/>
        </c:manualLayout>
      </c:layout>
      <c:overlay val="0"/>
      <c:txPr>
        <a:bodyPr/>
        <a:lstStyle/>
        <a:p>
          <a:pPr>
            <a:defRPr sz="105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 b="1" i="0" baseline="0">
                <a:effectLst/>
              </a:rPr>
              <a:t>Taux d'accroissement annuel entre 2008 et 2013</a:t>
            </a:r>
            <a:endParaRPr lang="fr-FR" sz="1200">
              <a:effectLst/>
            </a:endParaRPr>
          </a:p>
        </c:rich>
      </c:tx>
      <c:layout>
        <c:manualLayout>
          <c:xMode val="edge"/>
          <c:yMode val="edge"/>
          <c:x val="0.15705346267798237"/>
          <c:y val="4.78522262965692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7711723018928196E-2"/>
          <c:y val="0.16580796411761248"/>
          <c:w val="0.93903420935835802"/>
          <c:h val="0.530492418248050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Logt!$S$49</c:f>
              <c:strCache>
                <c:ptCount val="1"/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Logt!$R$50:$R$53</c:f>
              <c:numCache>
                <c:formatCode>General</c:formatCode>
                <c:ptCount val="4"/>
              </c:numCache>
            </c:numRef>
          </c:cat>
          <c:val>
            <c:numRef>
              <c:f>Logt!$S$50:$S$53</c:f>
              <c:numCache>
                <c:formatCode>0.0%</c:formatCode>
                <c:ptCount val="4"/>
              </c:numCache>
            </c:numRef>
          </c:val>
        </c:ser>
        <c:ser>
          <c:idx val="1"/>
          <c:order val="1"/>
          <c:tx>
            <c:strRef>
              <c:f>Logt!$T$49</c:f>
              <c:strCache>
                <c:ptCount val="1"/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Logt!$R$50:$R$53</c:f>
              <c:numCache>
                <c:formatCode>General</c:formatCode>
                <c:ptCount val="4"/>
              </c:numCache>
            </c:numRef>
          </c:cat>
          <c:val>
            <c:numRef>
              <c:f>Logt!$T$50:$T$53</c:f>
              <c:numCache>
                <c:formatCode>0.0%</c:formatCode>
                <c:ptCount val="4"/>
              </c:numCache>
            </c:numRef>
          </c:val>
        </c:ser>
        <c:ser>
          <c:idx val="2"/>
          <c:order val="2"/>
          <c:tx>
            <c:strRef>
              <c:f>Logt!$U$49</c:f>
              <c:strCache>
                <c:ptCount val="1"/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Logt!$R$50:$R$53</c:f>
              <c:numCache>
                <c:formatCode>General</c:formatCode>
                <c:ptCount val="4"/>
              </c:numCache>
            </c:numRef>
          </c:cat>
          <c:val>
            <c:numRef>
              <c:f>Logt!$U$50:$U$53</c:f>
              <c:numCache>
                <c:formatCode>0.0%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17440"/>
        <c:axId val="34318976"/>
      </c:barChart>
      <c:catAx>
        <c:axId val="3431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318976"/>
        <c:crosses val="autoZero"/>
        <c:auto val="1"/>
        <c:lblAlgn val="ctr"/>
        <c:lblOffset val="500"/>
        <c:noMultiLvlLbl val="0"/>
      </c:catAx>
      <c:valAx>
        <c:axId val="3431897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4317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9999901932346831E-2"/>
          <c:y val="0.80376555574143826"/>
          <c:w val="0.90552135351910512"/>
          <c:h val="0.1245450270609991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74186550976139"/>
          <c:y val="7.7015643802647415E-2"/>
          <c:w val="0.7260743220546455"/>
          <c:h val="0.8264661682632631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'selon statut d''occ (2)'!$P$49</c:f>
              <c:strCache>
                <c:ptCount val="1"/>
                <c:pt idx="0">
                  <c:v>1 personne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'selon statut d''occ (2)'!$O$50:$O$52</c:f>
              <c:strCache>
                <c:ptCount val="3"/>
                <c:pt idx="0">
                  <c:v>Propriétaires occupants</c:v>
                </c:pt>
                <c:pt idx="1">
                  <c:v>Locataires non HLM</c:v>
                </c:pt>
                <c:pt idx="2">
                  <c:v>Locataires HLM</c:v>
                </c:pt>
              </c:strCache>
            </c:strRef>
          </c:cat>
          <c:val>
            <c:numRef>
              <c:f>'selon statut d''occ (2)'!$P$50:$P$52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1"/>
          <c:tx>
            <c:strRef>
              <c:f>'selon statut d''occ (2)'!$R$49</c:f>
              <c:strCache>
                <c:ptCount val="1"/>
                <c:pt idx="0">
                  <c:v>2 personnes</c:v>
                </c:pt>
              </c:strCache>
            </c:strRef>
          </c:tx>
          <c:spPr>
            <a:solidFill>
              <a:srgbClr val="F01E9B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'selon statut d''occ (2)'!$O$50:$O$52</c:f>
              <c:strCache>
                <c:ptCount val="3"/>
                <c:pt idx="0">
                  <c:v>Propriétaires occupants</c:v>
                </c:pt>
                <c:pt idx="1">
                  <c:v>Locataires non HLM</c:v>
                </c:pt>
                <c:pt idx="2">
                  <c:v>Locataires HLM</c:v>
                </c:pt>
              </c:strCache>
            </c:strRef>
          </c:cat>
          <c:val>
            <c:numRef>
              <c:f>'selon statut d''occ (2)'!$R$50:$R$52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8"/>
          <c:order val="2"/>
          <c:tx>
            <c:strRef>
              <c:f>'selon statut d''occ (2)'!$T$49</c:f>
              <c:strCache>
                <c:ptCount val="1"/>
                <c:pt idx="0">
                  <c:v>3 personnes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'selon statut d''occ (2)'!$O$50:$O$52</c:f>
              <c:strCache>
                <c:ptCount val="3"/>
                <c:pt idx="0">
                  <c:v>Propriétaires occupants</c:v>
                </c:pt>
                <c:pt idx="1">
                  <c:v>Locataires non HLM</c:v>
                </c:pt>
                <c:pt idx="2">
                  <c:v>Locataires HLM</c:v>
                </c:pt>
              </c:strCache>
            </c:strRef>
          </c:cat>
          <c:val>
            <c:numRef>
              <c:f>'selon statut d''occ (2)'!$T$50:$T$52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3"/>
          <c:tx>
            <c:strRef>
              <c:f>'selon statut d''occ (2)'!$V$49</c:f>
              <c:strCache>
                <c:ptCount val="1"/>
                <c:pt idx="0">
                  <c:v>4 personnes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'selon statut d''occ (2)'!$O$50:$O$52</c:f>
              <c:strCache>
                <c:ptCount val="3"/>
                <c:pt idx="0">
                  <c:v>Propriétaires occupants</c:v>
                </c:pt>
                <c:pt idx="1">
                  <c:v>Locataires non HLM</c:v>
                </c:pt>
                <c:pt idx="2">
                  <c:v>Locataires HLM</c:v>
                </c:pt>
              </c:strCache>
            </c:strRef>
          </c:cat>
          <c:val>
            <c:numRef>
              <c:f>'selon statut d''occ (2)'!$V$50:$V$52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4"/>
          <c:tx>
            <c:strRef>
              <c:f>'selon statut d''occ (2)'!$X$49</c:f>
              <c:strCache>
                <c:ptCount val="1"/>
                <c:pt idx="0">
                  <c:v>5 personnes</c:v>
                </c:pt>
              </c:strCache>
            </c:strRef>
          </c:tx>
          <c:spPr>
            <a:solidFill>
              <a:srgbClr val="647DAE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'selon statut d''occ (2)'!$O$50:$O$52</c:f>
              <c:strCache>
                <c:ptCount val="3"/>
                <c:pt idx="0">
                  <c:v>Propriétaires occupants</c:v>
                </c:pt>
                <c:pt idx="1">
                  <c:v>Locataires non HLM</c:v>
                </c:pt>
                <c:pt idx="2">
                  <c:v>Locataires HLM</c:v>
                </c:pt>
              </c:strCache>
            </c:strRef>
          </c:cat>
          <c:val>
            <c:numRef>
              <c:f>'selon statut d''occ (2)'!$X$50:$X$52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9"/>
          <c:order val="5"/>
          <c:tx>
            <c:strRef>
              <c:f>'selon statut d''occ (2)'!$Z$49</c:f>
              <c:strCache>
                <c:ptCount val="1"/>
                <c:pt idx="0">
                  <c:v>6 personnes et +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'selon statut d''occ (2)'!$O$50:$O$52</c:f>
              <c:strCache>
                <c:ptCount val="3"/>
                <c:pt idx="0">
                  <c:v>Propriétaires occupants</c:v>
                </c:pt>
                <c:pt idx="1">
                  <c:v>Locataires non HLM</c:v>
                </c:pt>
                <c:pt idx="2">
                  <c:v>Locataires HLM</c:v>
                </c:pt>
              </c:strCache>
            </c:strRef>
          </c:cat>
          <c:val>
            <c:numRef>
              <c:f>'selon statut d''occ (2)'!$Z$50:$Z$52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831936"/>
        <c:axId val="139841920"/>
      </c:barChart>
      <c:catAx>
        <c:axId val="139831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39841920"/>
        <c:crosses val="autoZero"/>
        <c:auto val="1"/>
        <c:lblAlgn val="ctr"/>
        <c:lblOffset val="100"/>
        <c:noMultiLvlLbl val="0"/>
      </c:catAx>
      <c:valAx>
        <c:axId val="139841920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3983193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Les ménages dont la personne de référence a 65 ans ou plus selon le statut d'occupation en 2008</a:t>
            </a:r>
          </a:p>
        </c:rich>
      </c:tx>
      <c:layout>
        <c:manualLayout>
          <c:xMode val="edge"/>
          <c:yMode val="edge"/>
          <c:x val="0.11653130757029355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5076715834492E-3"/>
          <c:y val="9.8039403414911571E-3"/>
          <c:w val="0.97561104708016688"/>
          <c:h val="0.71176606879225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'65 ans et +'!$C$3</c:f>
              <c:strCache>
                <c:ptCount val="1"/>
                <c:pt idx="0">
                  <c:v>Propriétaire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'65 ans et +'!$B$4:$B$46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'65 ans et +'!$D$4:$D$46</c:f>
              <c:numCache>
                <c:formatCode>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</c:ser>
        <c:ser>
          <c:idx val="1"/>
          <c:order val="1"/>
          <c:tx>
            <c:strRef>
              <c:f>'65 ans et +'!$E$3</c:f>
              <c:strCache>
                <c:ptCount val="1"/>
                <c:pt idx="0">
                  <c:v>Locataire d'un logt vide non HLM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'65 ans et +'!$B$4:$B$46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'65 ans et +'!$F$4:$F$46</c:f>
              <c:numCache>
                <c:formatCode>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</c:ser>
        <c:ser>
          <c:idx val="2"/>
          <c:order val="2"/>
          <c:tx>
            <c:strRef>
              <c:f>'65 ans et +'!$G$3</c:f>
              <c:strCache>
                <c:ptCount val="1"/>
                <c:pt idx="0">
                  <c:v>Locataire d'un logement vide HLM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'65 ans et +'!$B$4:$B$46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'65 ans et +'!$H$4:$H$46</c:f>
              <c:numCache>
                <c:formatCode>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0057600"/>
        <c:axId val="140063488"/>
      </c:barChart>
      <c:catAx>
        <c:axId val="14005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006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0634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40057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3.7940379403794036E-2"/>
          <c:y val="0.91764891153311723"/>
          <c:w val="0.54742618554794475"/>
          <c:h val="0.9921589213113066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Les ménages dont la personne de référence a 65 ans ou plus selon le statut d'occupation en 2008</a:t>
            </a:r>
          </a:p>
        </c:rich>
      </c:tx>
      <c:layout>
        <c:manualLayout>
          <c:xMode val="edge"/>
          <c:yMode val="edge"/>
          <c:x val="0.10829493087557604"/>
          <c:y val="3.56083086053412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3410138248847926"/>
          <c:y val="0.32640996848625348"/>
          <c:w val="0.44930875576036866"/>
          <c:h val="0.5786358532256311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2D050"/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rgbClr val="FF3399"/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solidFill>
                <a:srgbClr val="FFC000"/>
              </a:solid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</c:dPt>
          <c:dPt>
            <c:idx val="4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7.5155968407174908E-2"/>
                  <c:y val="-9.01332585652312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4063887175393395E-2"/>
                  <c:y val="0.133761380717618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1836230148650774"/>
                  <c:y val="5.12635030413483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6873737556998935E-2"/>
                  <c:y val="-4.4212638848019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326666424761421"/>
                  <c:y val="-1.21479473819481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('65 ans et +'!$C$3,'65 ans et +'!$E$3,'65 ans et +'!$G$3,'65 ans et +'!$I$3,'65 ans et +'!$K$3)</c:f>
              <c:strCache>
                <c:ptCount val="5"/>
                <c:pt idx="0">
                  <c:v>Propriétaire</c:v>
                </c:pt>
                <c:pt idx="1">
                  <c:v>Locataire d'un logt vide non HLM</c:v>
                </c:pt>
                <c:pt idx="2">
                  <c:v>Locataire d'un logement vide HLM</c:v>
                </c:pt>
                <c:pt idx="3">
                  <c:v>Locataire d'un logt loué meublé</c:v>
                </c:pt>
                <c:pt idx="4">
                  <c:v>Logé gratuitement</c:v>
                </c:pt>
              </c:strCache>
            </c:strRef>
          </c:cat>
          <c:val>
            <c:numRef>
              <c:f>('65 ans et +'!$D$46,'65 ans et +'!$F$46,'65 ans et +'!$H$46,'65 ans et +'!$J$46,'65 ans et +'!$L$46)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Ménages dont la personne de référence a moins de 25 ans selon le statut d'occupation en 2008</a:t>
            </a:r>
          </a:p>
        </c:rich>
      </c:tx>
      <c:layout>
        <c:manualLayout>
          <c:xMode val="edge"/>
          <c:yMode val="edge"/>
          <c:x val="0.10829504435515354"/>
          <c:y val="3.5608304064032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138591085725268"/>
          <c:y val="0.26961548173825212"/>
          <c:w val="0.44930875576036866"/>
          <c:h val="0.5786358532256311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2D050"/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rgbClr val="FF3399"/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solidFill>
                <a:srgbClr val="FFC000"/>
              </a:solid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</c:dPt>
          <c:dPt>
            <c:idx val="4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4.1593782470555028E-2"/>
                  <c:y val="1.87103142719404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3060535625266521E-2"/>
                  <c:y val="-4.99544699769671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8886346300533943E-2"/>
                  <c:y val="4.34887475800218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6873737556998935E-2"/>
                  <c:y val="-4.4212638848019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326666424761421"/>
                  <c:y val="-1.21479473819481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('moins de 25 ans'!$C$3,'moins de 25 ans'!$E$3,'moins de 25 ans'!$G$3,'moins de 25 ans'!$I$3,'moins de 25 ans'!$K$3)</c:f>
              <c:strCache>
                <c:ptCount val="5"/>
                <c:pt idx="0">
                  <c:v>Propriétaire</c:v>
                </c:pt>
                <c:pt idx="1">
                  <c:v>Locataire d'un logt vide non HLM</c:v>
                </c:pt>
                <c:pt idx="2">
                  <c:v>Locataire d'un logement vide HLM</c:v>
                </c:pt>
                <c:pt idx="3">
                  <c:v>Locataire d'un logt loué meublé</c:v>
                </c:pt>
                <c:pt idx="4">
                  <c:v>Logé gratuitement</c:v>
                </c:pt>
              </c:strCache>
            </c:strRef>
          </c:cat>
          <c:val>
            <c:numRef>
              <c:f>('moins de 25 ans'!$D$46,'moins de 25 ans'!$F$46,'moins de 25 ans'!$H$46,'moins de 25 ans'!$J$46,'moins de 25 ans'!$L$46)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Ménages dont la personne de référence a moins de 25 ans selon le statut d'occupation en 2008</a:t>
            </a:r>
          </a:p>
        </c:rich>
      </c:tx>
      <c:layout>
        <c:manualLayout>
          <c:xMode val="edge"/>
          <c:yMode val="edge"/>
          <c:x val="0.1112618724559023"/>
          <c:y val="1.7681728880157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842605156037995E-3"/>
          <c:y val="9.823182711198428E-3"/>
          <c:w val="0.97557666214382632"/>
          <c:h val="0.711198428290766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'moins de 25 ans'!$C$3</c:f>
              <c:strCache>
                <c:ptCount val="1"/>
                <c:pt idx="0">
                  <c:v>Propriétaire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'moins de 25 ans'!$B$4:$B$46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'moins de 25 ans'!$D$4:$D$46</c:f>
              <c:numCache>
                <c:formatCode>0%</c:formatCode>
                <c:ptCount val="43"/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</c:ser>
        <c:ser>
          <c:idx val="1"/>
          <c:order val="1"/>
          <c:tx>
            <c:strRef>
              <c:f>'moins de 25 ans'!$E$3</c:f>
              <c:strCache>
                <c:ptCount val="1"/>
                <c:pt idx="0">
                  <c:v>Locataire d'un logt vide non HLM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'moins de 25 ans'!$B$4:$B$46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'moins de 25 ans'!$F$4:$F$46</c:f>
              <c:numCache>
                <c:formatCode>0%</c:formatCode>
                <c:ptCount val="43"/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</c:ser>
        <c:ser>
          <c:idx val="2"/>
          <c:order val="2"/>
          <c:tx>
            <c:strRef>
              <c:f>'moins de 25 ans'!$G$3</c:f>
              <c:strCache>
                <c:ptCount val="1"/>
                <c:pt idx="0">
                  <c:v>Locataire d'un logement vide HLM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'moins de 25 ans'!$B$4:$B$46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'moins de 25 ans'!$H$4:$H$46</c:f>
              <c:numCache>
                <c:formatCode>0%</c:formatCode>
                <c:ptCount val="43"/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</c:ser>
        <c:ser>
          <c:idx val="3"/>
          <c:order val="3"/>
          <c:tx>
            <c:strRef>
              <c:f>'moins de 25 ans'!$I$3</c:f>
              <c:strCache>
                <c:ptCount val="1"/>
                <c:pt idx="0">
                  <c:v>Locataire d'un logt loué meublé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'moins de 25 ans'!$B$4:$B$46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'moins de 25 ans'!$J$4:$J$46</c:f>
              <c:numCache>
                <c:formatCode>0%</c:formatCode>
                <c:ptCount val="43"/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</c:ser>
        <c:ser>
          <c:idx val="4"/>
          <c:order val="4"/>
          <c:tx>
            <c:strRef>
              <c:f>'moins de 25 ans'!$K$3</c:f>
              <c:strCache>
                <c:ptCount val="1"/>
                <c:pt idx="0">
                  <c:v>Logé gratuitement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'moins de 25 ans'!$B$4:$B$46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'moins de 25 ans'!$L$4:$L$46</c:f>
              <c:numCache>
                <c:formatCode>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0473088"/>
        <c:axId val="140474624"/>
      </c:barChart>
      <c:catAx>
        <c:axId val="14047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0474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4746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404730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4.6132971506105833E-2"/>
          <c:y val="0.91552062868369355"/>
          <c:w val="0.63772048846675711"/>
          <c:h val="0.9941060903732810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Taux de chômage des moins de 25 ans 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en 2013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22731456770377095"/>
          <c:w val="0.93888888888888888"/>
          <c:h val="0.56874283318855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('-25ans'!$AA$11,'-25ans'!$AA$33,'-25ans'!$AA$48,'-25ans'!$AA$49)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('-25ans'!$AO$11,'-25ans'!$AO$33,'-25ans'!$AO$48,'-25ans'!$AO$49)</c:f>
              <c:numCache>
                <c:formatCode>0.0%</c:formatCode>
                <c:ptCount val="4"/>
                <c:pt idx="0">
                  <c:v>0.53284931181047557</c:v>
                </c:pt>
                <c:pt idx="1">
                  <c:v>0.59387036288454687</c:v>
                </c:pt>
                <c:pt idx="2">
                  <c:v>0.57292285666240206</c:v>
                </c:pt>
                <c:pt idx="3">
                  <c:v>0.56223975839569285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40574080"/>
        <c:axId val="140579968"/>
      </c:barChart>
      <c:catAx>
        <c:axId val="14057408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40579968"/>
        <c:crosses val="autoZero"/>
        <c:auto val="1"/>
        <c:lblAlgn val="ctr"/>
        <c:lblOffset val="100"/>
        <c:noMultiLvlLbl val="0"/>
      </c:catAx>
      <c:valAx>
        <c:axId val="14057996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405740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b="1" i="0" u="none" strike="noStrike" baseline="0">
                <a:effectLst/>
              </a:rPr>
              <a:t>Type d'occupation en 2013 d</a:t>
            </a:r>
            <a:r>
              <a:rPr lang="en-US" sz="1200"/>
              <a:t>es ménages de moins de 25 ans</a:t>
            </a:r>
          </a:p>
        </c:rich>
      </c:tx>
      <c:layout>
        <c:manualLayout>
          <c:xMode val="edge"/>
          <c:yMode val="edge"/>
          <c:x val="0.1478621479430570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1580371689412201E-2"/>
          <c:y val="0.18480156203356476"/>
          <c:w val="0.60605748560115857"/>
          <c:h val="0.68618012840141396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solidFill>
                <a:schemeClr val="accent1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rgbClr val="92D050"/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-0.10025246844144477"/>
                  <c:y val="-8.424571582291826E-2"/>
                </c:manualLayout>
              </c:layout>
              <c:spPr/>
              <c:txPr>
                <a:bodyPr/>
                <a:lstStyle/>
                <a:p>
                  <a:pPr>
                    <a:defRPr sz="105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596446281903558"/>
                  <c:y val="-8.5894229623546328E-2"/>
                </c:manualLayout>
              </c:layout>
              <c:spPr/>
              <c:txPr>
                <a:bodyPr/>
                <a:lstStyle/>
                <a:p>
                  <a:pPr>
                    <a:defRPr sz="105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4563347122763649E-2"/>
                  <c:y val="0.146300035489115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20%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9.8331660929950576E-2"/>
                  <c:y val="9.13130460295110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2096865679368728"/>
                  <c:y val="2.43779475504182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'-25ans'!$Q$53:$U$53</c:f>
              <c:strCache>
                <c:ptCount val="5"/>
                <c:pt idx="0">
                  <c:v>Propriétaires</c:v>
                </c:pt>
                <c:pt idx="1">
                  <c:v>Locataires parc privé</c:v>
                </c:pt>
                <c:pt idx="2">
                  <c:v>HLM louée vide</c:v>
                </c:pt>
                <c:pt idx="3">
                  <c:v>Logé gratuit</c:v>
                </c:pt>
                <c:pt idx="4">
                  <c:v>Loc. meublé ou chambre d'hôtel</c:v>
                </c:pt>
              </c:strCache>
            </c:strRef>
          </c:cat>
          <c:val>
            <c:numRef>
              <c:f>'-25ans'!$Q$57:$U$57</c:f>
              <c:numCache>
                <c:formatCode>0%</c:formatCode>
                <c:ptCount val="5"/>
                <c:pt idx="0">
                  <c:v>0.14705521284524059</c:v>
                </c:pt>
                <c:pt idx="1">
                  <c:v>0.47453075840103903</c:v>
                </c:pt>
                <c:pt idx="2">
                  <c:v>0.22499124566587236</c:v>
                </c:pt>
                <c:pt idx="3">
                  <c:v>6.5816809767256304E-2</c:v>
                </c:pt>
                <c:pt idx="4">
                  <c:v>8.760597332059164E-2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9"/>
      </c:pieChart>
    </c:plotArea>
    <c:legend>
      <c:legendPos val="r"/>
      <c:layout>
        <c:manualLayout>
          <c:xMode val="edge"/>
          <c:yMode val="edge"/>
          <c:x val="0.67739437761274723"/>
          <c:y val="0.23076573211995577"/>
          <c:w val="0.3194099292501732"/>
          <c:h val="0.54596449038526818"/>
        </c:manualLayout>
      </c:layout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spPr>
    <a:ln w="6350">
      <a:solidFill>
        <a:schemeClr val="tx1">
          <a:lumMod val="50000"/>
          <a:lumOff val="5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78</xdr:row>
      <xdr:rowOff>0</xdr:rowOff>
    </xdr:from>
    <xdr:to>
      <xdr:col>24</xdr:col>
      <xdr:colOff>83344</xdr:colOff>
      <xdr:row>94</xdr:row>
      <xdr:rowOff>76200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400844</xdr:colOff>
      <xdr:row>85</xdr:row>
      <xdr:rowOff>132556</xdr:rowOff>
    </xdr:from>
    <xdr:to>
      <xdr:col>16</xdr:col>
      <xdr:colOff>43657</xdr:colOff>
      <xdr:row>102</xdr:row>
      <xdr:rowOff>42068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31750</xdr:colOff>
      <xdr:row>54</xdr:row>
      <xdr:rowOff>127000</xdr:rowOff>
    </xdr:from>
    <xdr:to>
      <xdr:col>37</xdr:col>
      <xdr:colOff>297391</xdr:colOff>
      <xdr:row>71</xdr:row>
      <xdr:rowOff>92075</xdr:rowOff>
    </xdr:to>
    <xdr:graphicFrame macro="">
      <xdr:nvGraphicFramePr>
        <xdr:cNvPr id="3832020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58</xdr:row>
      <xdr:rowOff>0</xdr:rowOff>
    </xdr:from>
    <xdr:to>
      <xdr:col>20</xdr:col>
      <xdr:colOff>486833</xdr:colOff>
      <xdr:row>77</xdr:row>
      <xdr:rowOff>105834</xdr:rowOff>
    </xdr:to>
    <xdr:graphicFrame macro="">
      <xdr:nvGraphicFramePr>
        <xdr:cNvPr id="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1016001</xdr:colOff>
      <xdr:row>58</xdr:row>
      <xdr:rowOff>116416</xdr:rowOff>
    </xdr:from>
    <xdr:to>
      <xdr:col>49</xdr:col>
      <xdr:colOff>458280</xdr:colOff>
      <xdr:row>78</xdr:row>
      <xdr:rowOff>137583</xdr:rowOff>
    </xdr:to>
    <xdr:graphicFrame macro="">
      <xdr:nvGraphicFramePr>
        <xdr:cNvPr id="4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61</xdr:col>
      <xdr:colOff>0</xdr:colOff>
      <xdr:row>59</xdr:row>
      <xdr:rowOff>0</xdr:rowOff>
    </xdr:from>
    <xdr:to>
      <xdr:col>70</xdr:col>
      <xdr:colOff>105835</xdr:colOff>
      <xdr:row>76</xdr:row>
      <xdr:rowOff>33867</xdr:rowOff>
    </xdr:to>
    <xdr:graphicFrame macro="">
      <xdr:nvGraphicFramePr>
        <xdr:cNvPr id="5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86</xdr:col>
      <xdr:colOff>392907</xdr:colOff>
      <xdr:row>59</xdr:row>
      <xdr:rowOff>134539</xdr:rowOff>
    </xdr:from>
    <xdr:to>
      <xdr:col>92</xdr:col>
      <xdr:colOff>416719</xdr:colOff>
      <xdr:row>76</xdr:row>
      <xdr:rowOff>44052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0.28537</cdr:x>
      <cdr:y>0.90625</cdr:y>
    </cdr:from>
    <cdr:to>
      <cdr:x>0.95854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114425" y="2486025"/>
          <a:ext cx="2628913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i="1">
              <a:effectLst/>
              <a:latin typeface="+mn-lt"/>
              <a:ea typeface="+mn-ea"/>
              <a:cs typeface="+mn-cs"/>
            </a:rPr>
            <a:t>Source : Insee, Recensements de la population </a:t>
          </a:r>
          <a:endParaRPr lang="fr-FR" sz="900" i="1">
            <a:effectLst/>
          </a:endParaRPr>
        </a:p>
        <a:p xmlns:a="http://schemas.openxmlformats.org/drawingml/2006/main">
          <a:pPr algn="l"/>
          <a:endParaRPr lang="fr-FR" sz="900" i="1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0.16154</cdr:x>
      <cdr:y>0.90988</cdr:y>
    </cdr:from>
    <cdr:to>
      <cdr:x>1</cdr:x>
      <cdr:y>1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571017" y="2840721"/>
          <a:ext cx="2963816" cy="2813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r"/>
          <a:r>
            <a:rPr lang="fr-FR" sz="1000" i="1"/>
            <a:t>Sources : Insee, Recensements de la population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0.27205</cdr:x>
      <cdr:y>0.92207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047748" y="3008569"/>
          <a:ext cx="2803526" cy="2542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i="1">
              <a:effectLst/>
              <a:latin typeface="+mn-lt"/>
              <a:ea typeface="+mn-ea"/>
              <a:cs typeface="+mn-cs"/>
            </a:rPr>
            <a:t>Source : Insee, Recensements de la population </a:t>
          </a:r>
          <a:endParaRPr lang="fr-FR" sz="900" i="1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0.18259</cdr:x>
      <cdr:y>0.92163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931440" y="2518461"/>
          <a:ext cx="4169727" cy="2141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i="1">
              <a:effectLst/>
              <a:latin typeface="+mn-lt"/>
              <a:ea typeface="+mn-ea"/>
              <a:cs typeface="+mn-cs"/>
            </a:rPr>
            <a:t>Source : Insee, Recensements de la population </a:t>
          </a:r>
          <a:endParaRPr lang="fr-FR" sz="900" i="1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0.34282</cdr:x>
      <cdr:y>0.92599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566911" y="2462372"/>
          <a:ext cx="3003740" cy="19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i="1">
              <a:effectLst/>
              <a:latin typeface="+mn-lt"/>
              <a:ea typeface="+mn-ea"/>
              <a:cs typeface="+mn-cs"/>
            </a:rPr>
            <a:t>Source : Insee, Recensements de la population </a:t>
          </a:r>
          <a:endParaRPr lang="fr-FR" sz="900" i="1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0.01302</cdr:x>
      <cdr:y>0.23958</cdr:y>
    </cdr:from>
    <cdr:to>
      <cdr:x>0.46094</cdr:x>
      <cdr:y>0.40885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9531" y="657225"/>
          <a:ext cx="2047875" cy="464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 i="1" baseline="0">
              <a:effectLst/>
              <a:latin typeface="+mn-lt"/>
              <a:ea typeface="+mn-ea"/>
              <a:cs typeface="+mn-cs"/>
            </a:rPr>
            <a:t>Source : Insee, Recensements de la population </a:t>
          </a:r>
          <a:endParaRPr lang="fr-FR" sz="1000">
            <a:effectLst/>
          </a:endParaRPr>
        </a:p>
        <a:p xmlns:a="http://schemas.openxmlformats.org/drawingml/2006/main">
          <a:endParaRPr lang="fr-FR" sz="10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0.56617</cdr:x>
      <cdr:y>0.92056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594699" y="2443172"/>
          <a:ext cx="1988199" cy="210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0" i="1" baseline="0">
              <a:effectLst/>
              <a:latin typeface="+mn-lt"/>
              <a:ea typeface="+mn-ea"/>
              <a:cs typeface="+mn-cs"/>
            </a:rPr>
            <a:t>Source : Insee, RP </a:t>
          </a:r>
          <a:endParaRPr lang="fr-FR" sz="900">
            <a:effectLst/>
          </a:endParaRPr>
        </a:p>
        <a:p xmlns:a="http://schemas.openxmlformats.org/drawingml/2006/main">
          <a:endParaRPr lang="fr-FR" sz="9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55</xdr:row>
      <xdr:rowOff>9525</xdr:rowOff>
    </xdr:from>
    <xdr:to>
      <xdr:col>25</xdr:col>
      <xdr:colOff>400050</xdr:colOff>
      <xdr:row>71</xdr:row>
      <xdr:rowOff>57150</xdr:rowOff>
    </xdr:to>
    <xdr:graphicFrame macro="">
      <xdr:nvGraphicFramePr>
        <xdr:cNvPr id="106322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48</xdr:row>
      <xdr:rowOff>0</xdr:rowOff>
    </xdr:from>
    <xdr:to>
      <xdr:col>10</xdr:col>
      <xdr:colOff>371475</xdr:colOff>
      <xdr:row>78</xdr:row>
      <xdr:rowOff>0</xdr:rowOff>
    </xdr:to>
    <xdr:graphicFrame macro="">
      <xdr:nvGraphicFramePr>
        <xdr:cNvPr id="3859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1076325</xdr:colOff>
      <xdr:row>79</xdr:row>
      <xdr:rowOff>76200</xdr:rowOff>
    </xdr:from>
    <xdr:to>
      <xdr:col>7</xdr:col>
      <xdr:colOff>476250</xdr:colOff>
      <xdr:row>99</xdr:row>
      <xdr:rowOff>47625</xdr:rowOff>
    </xdr:to>
    <xdr:graphicFrame macro="">
      <xdr:nvGraphicFramePr>
        <xdr:cNvPr id="38600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0.63046</cdr:x>
      <cdr:y>0.92379</cdr:y>
    </cdr:from>
    <cdr:to>
      <cdr:x>0.99052</cdr:x>
      <cdr:y>0.99022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40970" y="4499520"/>
          <a:ext cx="2534460" cy="323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Sources : Insee, Recensement de la population. Exploitation complémentaire 2008</a:t>
          </a:r>
          <a:endParaRPr lang="fr-FR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0.01149</cdr:x>
      <cdr:y>0.787</cdr:y>
    </cdr:from>
    <cdr:to>
      <cdr:x>0.35174</cdr:x>
      <cdr:y>0.96143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536882"/>
          <a:ext cx="1409760" cy="561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Insee, Recensement de la population. Exploitation complémentaire 2008</a:t>
          </a:r>
          <a:endParaRPr lang="fr-FR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78</xdr:row>
      <xdr:rowOff>47625</xdr:rowOff>
    </xdr:from>
    <xdr:to>
      <xdr:col>8</xdr:col>
      <xdr:colOff>533400</xdr:colOff>
      <xdr:row>98</xdr:row>
      <xdr:rowOff>76200</xdr:rowOff>
    </xdr:to>
    <xdr:graphicFrame macro="">
      <xdr:nvGraphicFramePr>
        <xdr:cNvPr id="43720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647700</xdr:colOff>
      <xdr:row>47</xdr:row>
      <xdr:rowOff>76200</xdr:rowOff>
    </xdr:from>
    <xdr:to>
      <xdr:col>11</xdr:col>
      <xdr:colOff>247650</xdr:colOff>
      <xdr:row>77</xdr:row>
      <xdr:rowOff>66675</xdr:rowOff>
    </xdr:to>
    <xdr:graphicFrame macro="">
      <xdr:nvGraphicFramePr>
        <xdr:cNvPr id="43721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0.01142</cdr:x>
      <cdr:y>0.85779</cdr:y>
    </cdr:from>
    <cdr:to>
      <cdr:x>0.37639</cdr:x>
      <cdr:y>0.98547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813802"/>
          <a:ext cx="1522647" cy="4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Sources : Insee, Recensement de la population. Exploitation complémentaire 2008</a:t>
          </a:r>
          <a:endParaRPr lang="fr-FR"/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ecile Peirolo" refreshedDate="42201.356258449072" createdVersion="4" refreshedVersion="4" recordCount="46">
  <cacheSource type="worksheet">
    <worksheetSource ref="A1:G65536" sheet="Feuil2"/>
  </cacheSource>
  <cacheFields count="7">
    <cacheField name="Code géographique" numFmtId="0">
      <sharedItems containsString="0" containsBlank="1" containsNumber="1" containsInteger="1" minValue="97201" maxValue="97234" count="35">
        <n v="97201"/>
        <n v="97202"/>
        <n v="97203"/>
        <n v="97204"/>
        <n v="97205"/>
        <n v="97206"/>
        <n v="97207"/>
        <n v="97208"/>
        <n v="97209"/>
        <n v="97210"/>
        <n v="97211"/>
        <n v="97212"/>
        <n v="97213"/>
        <n v="97214"/>
        <n v="97215"/>
        <n v="97216"/>
        <n v="97217"/>
        <n v="97218"/>
        <n v="97219"/>
        <n v="97220"/>
        <n v="97221"/>
        <n v="97222"/>
        <n v="97223"/>
        <n v="97224"/>
        <n v="97225"/>
        <n v="97226"/>
        <n v="97227"/>
        <n v="97228"/>
        <n v="97229"/>
        <n v="97230"/>
        <n v="97231"/>
        <n v="97232"/>
        <n v="97233"/>
        <n v="97234"/>
        <m/>
      </sharedItems>
    </cacheField>
    <cacheField name="Secteur" numFmtId="0">
      <sharedItems containsBlank="1" count="7">
        <s v="Nord-Atlantique"/>
        <s v="Sud-Caraïbe"/>
        <s v="Nord-Caraïbe"/>
        <s v="CACEM"/>
        <s v="Sud-Atlantique"/>
        <s v="Centre-Atlantique"/>
        <m/>
      </sharedItems>
    </cacheField>
    <cacheField name="Taux variation annuel 99-09" numFmtId="0">
      <sharedItems containsString="0" containsBlank="1" containsNumber="1" minValue="-2.5740381367246767E-2" maxValue="4.4331703393881261E-2"/>
    </cacheField>
    <cacheField name="Solde naturel 99-09" numFmtId="0">
      <sharedItems containsString="0" containsBlank="1" containsNumber="1" containsInteger="1" minValue="-23" maxValue="6230"/>
    </cacheField>
    <cacheField name="Taux variation naturel annuel 99-09" numFmtId="0">
      <sharedItems containsString="0" containsBlank="1" containsNumber="1" minValue="-2.9308355022112658E-3" maxValue="1.0632838378389494E-2"/>
    </cacheField>
    <cacheField name="Solde migratoire 99-09" numFmtId="0">
      <sharedItems containsString="0" containsBlank="1" containsNumber="1" containsInteger="1" minValue="-11942" maxValue="1986"/>
    </cacheField>
    <cacheField name="Taux variation migratoire annuel 99-09" numFmtId="0">
      <sharedItems containsString="0" containsBlank="1" containsNumber="1" minValue="-2.2809545865035502E-2" maxValue="3.7279869644715032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">
  <r>
    <x v="0"/>
    <x v="0"/>
    <n v="-2.1791094829310964E-3"/>
    <n v="51"/>
    <n v="2.9245943060391029E-3"/>
    <n v="-89"/>
    <n v="-5.1037037889701993E-3"/>
  </r>
  <r>
    <x v="1"/>
    <x v="1"/>
    <n v="1.0176592338068779E-2"/>
    <n v="160"/>
    <n v="4.4126145639322625E-3"/>
    <n v="209"/>
    <n v="5.763977774136517E-3"/>
  </r>
  <r>
    <x v="2"/>
    <x v="0"/>
    <n v="-1.0522794417952119E-2"/>
    <n v="161"/>
    <n v="4.033737860214979E-3"/>
    <n v="-581"/>
    <n v="-1.4556532278167099E-2"/>
  </r>
  <r>
    <x v="3"/>
    <x v="2"/>
    <n v="1.3694622811197155E-2"/>
    <n v="124"/>
    <n v="3.5158037858974063E-3"/>
    <n v="359"/>
    <n v="1.0178819025299749E-2"/>
  </r>
  <r>
    <x v="4"/>
    <x v="2"/>
    <n v="1.0466793938539665E-2"/>
    <n v="369"/>
    <n v="8.6987544218944512E-3"/>
    <n v="75"/>
    <n v="1.7680395166452137E-3"/>
  </r>
  <r>
    <x v="5"/>
    <x v="1"/>
    <n v="4.4331703393881261E-2"/>
    <n v="342"/>
    <n v="7.0518337491662286E-3"/>
    <n v="1808"/>
    <n v="3.7279869644715032E-2"/>
  </r>
  <r>
    <x v="6"/>
    <x v="1"/>
    <n v="9.3214328945281366E-3"/>
    <n v="1271"/>
    <n v="7.9996902153580442E-3"/>
    <n v="210"/>
    <n v="1.3217426791700937E-3"/>
  </r>
  <r>
    <x v="7"/>
    <x v="2"/>
    <n v="-8.8065353456139306E-3"/>
    <n v="21"/>
    <n v="2.3117155282236569E-3"/>
    <n v="-101"/>
    <n v="-1.1118250873837587E-2"/>
  </r>
  <r>
    <x v="8"/>
    <x v="3"/>
    <n v="-6.2390698277502432E-3"/>
    <n v="6230"/>
    <n v="6.804867826835437E-3"/>
    <n v="-11942"/>
    <n v="-1.3043937654585679E-2"/>
  </r>
  <r>
    <x v="9"/>
    <x v="4"/>
    <n v="4.9650166223036418E-3"/>
    <n v="1380"/>
    <n v="7.2813208701158613E-3"/>
    <n v="-439"/>
    <n v="-2.3163042478122195E-3"/>
  </r>
  <r>
    <x v="10"/>
    <x v="0"/>
    <n v="-2.5740381367246767E-2"/>
    <n v="-23"/>
    <n v="-2.9308355022112658E-3"/>
    <n v="-179"/>
    <n v="-2.2809545865035502E-2"/>
  </r>
  <r>
    <x v="11"/>
    <x v="5"/>
    <n v="4.9733371608717825E-4"/>
    <n v="522"/>
    <n v="4.8982679207076798E-3"/>
    <n v="-469"/>
    <n v="-4.4009342046205015E-3"/>
  </r>
  <r>
    <x v="12"/>
    <x v="3"/>
    <n v="9.8999108469850494E-3"/>
    <n v="3946"/>
    <n v="1.0632838378389494E-2"/>
    <n v="-272"/>
    <n v="-7.329275314044457E-4"/>
  </r>
  <r>
    <x v="13"/>
    <x v="0"/>
    <n v="-8.1371002318864072E-3"/>
    <n v="370"/>
    <n v="4.6605682442693048E-3"/>
    <n v="-1016"/>
    <n v="-1.2797668476155712E-2"/>
  </r>
  <r>
    <x v="14"/>
    <x v="0"/>
    <n v="-1.1362895171700194E-2"/>
    <n v="43"/>
    <n v="3.2573632825540553E-3"/>
    <n v="-193"/>
    <n v="-1.4620258454254251E-2"/>
  </r>
  <r>
    <x v="15"/>
    <x v="0"/>
    <n v="-5.4854771428569649E-4"/>
    <n v="120"/>
    <n v="3.2912862857141789E-3"/>
    <n v="-140"/>
    <n v="-3.8398339999998754E-3"/>
  </r>
  <r>
    <x v="16"/>
    <x v="4"/>
    <n v="1.9620985897823573E-2"/>
    <n v="655"/>
    <n v="8.2435829140952155E-3"/>
    <n v="904"/>
    <n v="1.1377402983728357E-2"/>
  </r>
  <r>
    <x v="17"/>
    <x v="2"/>
    <n v="-5.2405690431363006E-3"/>
    <n v="345"/>
    <n v="6.5507113039203757E-3"/>
    <n v="-621"/>
    <n v="-1.1791280347056676E-2"/>
  </r>
  <r>
    <x v="18"/>
    <x v="2"/>
    <n v="-9.6846689064968849E-3"/>
    <n v="10"/>
    <n v="5.6635490681268335E-4"/>
    <n v="-181"/>
    <n v="-1.0251023813309569E-2"/>
  </r>
  <r>
    <x v="19"/>
    <x v="4"/>
    <n v="3.3964220528996947E-3"/>
    <n v="890"/>
    <n v="6.732328790825675E-3"/>
    <n v="-441"/>
    <n v="-3.3359067379259808E-3"/>
  </r>
  <r>
    <x v="20"/>
    <x v="1"/>
    <n v="5.336831342524162E-3"/>
    <n v="1209"/>
    <n v="9.6158406752782592E-3"/>
    <n v="-538"/>
    <n v="-4.2790093327540971E-3"/>
  </r>
  <r>
    <x v="21"/>
    <x v="5"/>
    <n v="1.0618952843483243E-2"/>
    <n v="1942"/>
    <n v="8.7418424849700967E-3"/>
    <n v="417"/>
    <n v="1.8771103585131462E-3"/>
  </r>
  <r>
    <x v="22"/>
    <x v="1"/>
    <n v="1.1463384953518174E-2"/>
    <n v="444"/>
    <n v="5.1411544640020904E-3"/>
    <n v="546"/>
    <n v="6.3222304895160838E-3"/>
  </r>
  <r>
    <x v="23"/>
    <x v="3"/>
    <n v="5.9970994630638153E-3"/>
    <n v="1091"/>
    <n v="6.7382446078296824E-3"/>
    <n v="-120"/>
    <n v="-7.4114514476586804E-4"/>
  </r>
  <r>
    <x v="24"/>
    <x v="2"/>
    <n v="3.149396318424813E-4"/>
    <n v="130"/>
    <n v="2.9244394385373263E-3"/>
    <n v="-116"/>
    <n v="-2.609499806694845E-3"/>
  </r>
  <r>
    <x v="25"/>
    <x v="4"/>
    <n v="1.2539008034168742E-2"/>
    <n v="276"/>
    <n v="6.2808824272787165E-3"/>
    <n v="275"/>
    <n v="6.258125606890025E-3"/>
  </r>
  <r>
    <x v="26"/>
    <x v="1"/>
    <n v="2.28719084524871E-2"/>
    <n v="695"/>
    <n v="8.1101920277951711E-3"/>
    <n v="1265"/>
    <n v="1.4761716424691929E-2"/>
  </r>
  <r>
    <x v="27"/>
    <x v="5"/>
    <n v="-6.8112869182106461E-3"/>
    <n v="1281"/>
    <n v="6.5751759926358988E-3"/>
    <n v="-2608"/>
    <n v="-1.3386462910846546E-2"/>
  </r>
  <r>
    <x v="28"/>
    <x v="3"/>
    <n v="1.5392724047749162E-3"/>
    <n v="1358"/>
    <n v="6.4716158689917527E-3"/>
    <n v="-1035"/>
    <n v="-4.9323434642168365E-3"/>
  </r>
  <r>
    <x v="29"/>
    <x v="5"/>
    <n v="7.7935665754595984E-3"/>
    <n v="1124"/>
    <n v="8.4230469527082595E-3"/>
    <n v="-84"/>
    <n v="-6.2948037724865991E-4"/>
  </r>
  <r>
    <x v="30"/>
    <x v="1"/>
    <n v="4.0554487987162435E-2"/>
    <n v="528"/>
    <n v="8.5174103648455717E-3"/>
    <n v="1986"/>
    <n v="3.2037077622316869E-2"/>
  </r>
  <r>
    <x v="31"/>
    <x v="4"/>
    <n v="1.5454435315922721E-2"/>
    <n v="483"/>
    <n v="5.7774707876088807E-3"/>
    <n v="809"/>
    <n v="9.6769645283138403E-3"/>
  </r>
  <r>
    <x v="32"/>
    <x v="2"/>
    <n v="-4.8079763339368142E-3"/>
    <n v="75"/>
    <n v="3.9626178576402313E-3"/>
    <n v="-166"/>
    <n v="-8.7705941915770455E-3"/>
  </r>
  <r>
    <x v="33"/>
    <x v="2"/>
    <n v="-5.1127543217982518E-3"/>
    <n v="125"/>
    <n v="8.4091353976944935E-3"/>
    <n v="-201"/>
    <n v="-1.3521889719492747E-2"/>
  </r>
  <r>
    <x v="34"/>
    <x v="6"/>
    <m/>
    <m/>
    <m/>
    <m/>
    <m/>
  </r>
  <r>
    <x v="34"/>
    <x v="6"/>
    <m/>
    <m/>
    <m/>
    <m/>
    <m/>
  </r>
  <r>
    <x v="34"/>
    <x v="6"/>
    <m/>
    <m/>
    <m/>
    <m/>
    <m/>
  </r>
  <r>
    <x v="34"/>
    <x v="6"/>
    <m/>
    <m/>
    <m/>
    <m/>
    <m/>
  </r>
  <r>
    <x v="34"/>
    <x v="6"/>
    <m/>
    <m/>
    <m/>
    <m/>
    <m/>
  </r>
  <r>
    <x v="34"/>
    <x v="6"/>
    <m/>
    <m/>
    <m/>
    <m/>
    <m/>
  </r>
  <r>
    <x v="34"/>
    <x v="6"/>
    <m/>
    <m/>
    <m/>
    <m/>
    <m/>
  </r>
  <r>
    <x v="34"/>
    <x v="6"/>
    <m/>
    <m/>
    <m/>
    <m/>
    <m/>
  </r>
  <r>
    <x v="34"/>
    <x v="6"/>
    <m/>
    <m/>
    <m/>
    <m/>
    <m/>
  </r>
  <r>
    <x v="34"/>
    <x v="6"/>
    <m/>
    <m/>
    <m/>
    <m/>
    <m/>
  </r>
  <r>
    <x v="34"/>
    <x v="6"/>
    <m/>
    <m/>
    <m/>
    <m/>
    <m/>
  </r>
  <r>
    <x v="34"/>
    <x v="6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5" cacheId="0" applyNumberFormats="0" applyBorderFormats="0" applyFontFormats="0" applyPatternFormats="0" applyAlignmentFormats="0" applyWidthHeightFormats="1" dataCaption="Données" updatedVersion="4" minRefreshableVersion="3" showMemberPropertyTips="0" useAutoFormatting="1" itemPrintTitles="1" createdVersion="4" indent="0" compact="0" compactData="0" gridDropZones="1">
  <location ref="J2:P46" firstHeaderRow="1" firstDataRow="2" firstDataCol="2"/>
  <pivotFields count="7">
    <pivotField axis="axisRow" compact="0" outline="0" subtotalTop="0" showAll="0" includeNewItemsInFilter="1" defaultSubtotal="0">
      <items count="35">
        <item x="0"/>
        <item x="1"/>
        <item x="2"/>
        <item x="33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32"/>
        <item x="18"/>
        <item x="24"/>
        <item x="19"/>
        <item x="20"/>
        <item x="21"/>
        <item x="23"/>
        <item x="25"/>
        <item x="26"/>
        <item x="27"/>
        <item x="28"/>
        <item x="29"/>
        <item x="22"/>
        <item x="30"/>
        <item x="31"/>
        <item x="34"/>
      </items>
    </pivotField>
    <pivotField axis="axisRow" compact="0" outline="0" subtotalTop="0" showAll="0" includeNewItemsInFilter="1">
      <items count="8">
        <item x="3"/>
        <item x="5"/>
        <item x="0"/>
        <item x="2"/>
        <item x="4"/>
        <item x="1"/>
        <item x="6"/>
        <item t="default"/>
      </items>
    </pivotField>
    <pivotField dataField="1" compact="0" outline="0" subtotalTop="0" showAll="0" includeNewItemsInFilter="1" defaultSubtotal="0"/>
    <pivotField dataField="1" compact="0" outline="0" subtotalTop="0" showAll="0" includeNewItemsInFilter="1" defaultSubtotal="0"/>
    <pivotField dataField="1" compact="0" outline="0" subtotalTop="0" showAll="0" includeNewItemsInFilter="1" defaultSubtotal="0"/>
    <pivotField dataField="1" compact="0" outline="0" subtotalTop="0" showAll="0" includeNewItemsInFilter="1" defaultSubtotal="0"/>
    <pivotField dataField="1" compact="0" outline="0" subtotalTop="0" showAll="0" includeNewItemsInFilter="1" defaultSubtotal="0"/>
  </pivotFields>
  <rowFields count="2">
    <field x="1"/>
    <field x="0"/>
  </rowFields>
  <rowItems count="43">
    <i>
      <x/>
      <x v="9"/>
    </i>
    <i r="1">
      <x v="13"/>
    </i>
    <i r="1">
      <x v="25"/>
    </i>
    <i r="1">
      <x v="29"/>
    </i>
    <i t="default">
      <x/>
    </i>
    <i>
      <x v="1"/>
      <x v="12"/>
    </i>
    <i r="1">
      <x v="24"/>
    </i>
    <i r="1">
      <x v="28"/>
    </i>
    <i r="1">
      <x v="30"/>
    </i>
    <i t="default">
      <x v="1"/>
    </i>
    <i>
      <x v="2"/>
      <x/>
    </i>
    <i r="1">
      <x v="2"/>
    </i>
    <i r="1">
      <x v="11"/>
    </i>
    <i r="1">
      <x v="14"/>
    </i>
    <i r="1">
      <x v="15"/>
    </i>
    <i r="1">
      <x v="16"/>
    </i>
    <i t="default">
      <x v="2"/>
    </i>
    <i>
      <x v="3"/>
      <x v="3"/>
    </i>
    <i r="1">
      <x v="4"/>
    </i>
    <i r="1">
      <x v="5"/>
    </i>
    <i r="1">
      <x v="8"/>
    </i>
    <i r="1">
      <x v="18"/>
    </i>
    <i r="1">
      <x v="19"/>
    </i>
    <i r="1">
      <x v="20"/>
    </i>
    <i r="1">
      <x v="21"/>
    </i>
    <i t="default">
      <x v="3"/>
    </i>
    <i>
      <x v="4"/>
      <x v="10"/>
    </i>
    <i r="1">
      <x v="17"/>
    </i>
    <i r="1">
      <x v="22"/>
    </i>
    <i r="1">
      <x v="26"/>
    </i>
    <i r="1">
      <x v="33"/>
    </i>
    <i t="default">
      <x v="4"/>
    </i>
    <i>
      <x v="5"/>
      <x v="1"/>
    </i>
    <i r="1">
      <x v="6"/>
    </i>
    <i r="1">
      <x v="7"/>
    </i>
    <i r="1">
      <x v="23"/>
    </i>
    <i r="1">
      <x v="27"/>
    </i>
    <i r="1">
      <x v="31"/>
    </i>
    <i r="1">
      <x v="32"/>
    </i>
    <i t="default">
      <x v="5"/>
    </i>
    <i>
      <x v="6"/>
      <x v="34"/>
    </i>
    <i t="default">
      <x v="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Max de Taux variation annuel 99-09" fld="2" subtotal="max" baseField="0" baseItem="9"/>
    <dataField name="Max de Solde naturel 99-09" fld="3" subtotal="max" baseField="0" baseItem="9"/>
    <dataField name="Max de Taux variation naturel annuel 99-09" fld="4" subtotal="max" baseField="0" baseItem="9"/>
    <dataField name="Max de Solde migratoire 99-09" fld="5" subtotal="max" baseField="0" baseItem="9"/>
    <dataField name="Max de Taux variation migratoire annuel 99-09" fld="6" subtotal="max" baseField="0" baseItem="9"/>
  </dataFields>
  <formats count="11">
    <format dxfId="10">
      <pivotArea field="1" type="button" dataOnly="0" labelOnly="1" outline="0" axis="axisRow" fieldPosition="0"/>
    </format>
    <format dxfId="9">
      <pivotArea field="0" type="button" dataOnly="0" labelOnly="1" outline="0" axis="axisRow" fieldPosition="1"/>
    </format>
    <format dxfId="8">
      <pivotArea field="1" type="button" dataOnly="0" labelOnly="1" outline="0" axis="axisRow" fieldPosition="0"/>
    </format>
    <format dxfId="7">
      <pivotArea field="0" type="button" dataOnly="0" labelOnly="1" outline="0" axis="axisRow" fieldPosition="1"/>
    </format>
    <format dxfId="6">
      <pivotArea dataOnly="0" outline="0" fieldPosition="0">
        <references count="1">
          <reference field="1" count="0" defaultSubtotal="1"/>
        </references>
      </pivotArea>
    </format>
    <format dxfId="5">
      <pivotArea grandRow="1" outline="0" fieldPosition="0"/>
    </format>
    <format dxfId="4">
      <pivotArea dataOnly="0" labelOnly="1" grandRow="1" outline="0" fieldPosition="0"/>
    </format>
    <format dxfId="3">
      <pivotArea outline="0" fieldPosition="0">
        <references count="2">
          <reference field="4294967294" count="1" selected="0">
            <x v="0"/>
          </reference>
          <reference field="1" count="5" selected="0" defaultSubtotal="1">
            <x v="0"/>
            <x v="1"/>
            <x v="2"/>
            <x v="3"/>
            <x v="4"/>
          </reference>
        </references>
      </pivotArea>
    </format>
    <format dxfId="2">
      <pivotArea outline="0" fieldPosition="0">
        <references count="3">
          <reference field="4294967294" count="1" selected="0">
            <x v="0"/>
          </reference>
          <reference field="0" count="7" selected="0">
            <x v="1"/>
            <x v="6"/>
            <x v="7"/>
            <x v="23"/>
            <x v="27"/>
            <x v="31"/>
            <x v="32"/>
          </reference>
          <reference field="1" count="1" selected="0">
            <x v="5"/>
          </reference>
        </references>
      </pivotArea>
    </format>
    <format dxfId="1">
      <pivotArea outline="0" fieldPosition="0">
        <references count="2">
          <reference field="4294967294" count="1" selected="0">
            <x v="0"/>
          </reference>
          <reference field="1" count="5" selected="0" defaultSubtotal="1">
            <x v="0"/>
            <x v="1"/>
            <x v="2"/>
            <x v="3"/>
            <x v="4"/>
          </reference>
        </references>
      </pivotArea>
    </format>
    <format dxfId="0">
      <pivotArea outline="0" fieldPosition="0">
        <references count="3">
          <reference field="4294967294" count="1" selected="0">
            <x v="0"/>
          </reference>
          <reference field="0" count="7" selected="0">
            <x v="1"/>
            <x v="6"/>
            <x v="7"/>
            <x v="23"/>
            <x v="27"/>
            <x v="31"/>
            <x v="32"/>
          </reference>
          <reference field="1" count="1" selected="0">
            <x v="5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Civil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/>
  </sheetViews>
  <sheetFormatPr baseColWidth="10" defaultRowHeight="12.75" x14ac:dyDescent="0.2"/>
  <cols>
    <col min="2" max="2" width="20.7109375" customWidth="1"/>
    <col min="10" max="10" width="19.28515625" bestFit="1" customWidth="1"/>
    <col min="11" max="11" width="16" bestFit="1" customWidth="1"/>
    <col min="12" max="12" width="30.5703125" customWidth="1"/>
    <col min="13" max="13" width="24" customWidth="1"/>
    <col min="14" max="14" width="37" customWidth="1"/>
    <col min="15" max="15" width="26.7109375" customWidth="1"/>
    <col min="16" max="16" width="39.5703125" customWidth="1"/>
    <col min="17" max="18" width="12" bestFit="1" customWidth="1"/>
    <col min="19" max="19" width="11" customWidth="1"/>
    <col min="20" max="24" width="12" bestFit="1" customWidth="1"/>
    <col min="25" max="25" width="11" customWidth="1"/>
    <col min="26" max="26" width="32.5703125" bestFit="1" customWidth="1"/>
    <col min="27" max="27" width="42.5703125" bestFit="1" customWidth="1"/>
    <col min="28" max="28" width="49.42578125" bestFit="1" customWidth="1"/>
    <col min="29" max="29" width="45.140625" bestFit="1" customWidth="1"/>
    <col min="30" max="30" width="53.7109375" bestFit="1" customWidth="1"/>
    <col min="31" max="31" width="55.5703125" bestFit="1" customWidth="1"/>
    <col min="32" max="32" width="48.85546875" bestFit="1" customWidth="1"/>
  </cols>
  <sheetData>
    <row r="1" spans="1:16" x14ac:dyDescent="0.2">
      <c r="A1" t="s">
        <v>185</v>
      </c>
      <c r="B1" s="174" t="s">
        <v>186</v>
      </c>
      <c r="C1" t="s">
        <v>204</v>
      </c>
      <c r="D1" t="s">
        <v>200</v>
      </c>
      <c r="E1" t="s">
        <v>201</v>
      </c>
      <c r="F1" t="s">
        <v>202</v>
      </c>
      <c r="G1" t="s">
        <v>203</v>
      </c>
    </row>
    <row r="2" spans="1:16" ht="13.5" thickBot="1" x14ac:dyDescent="0.25">
      <c r="A2">
        <v>97201</v>
      </c>
      <c r="B2" s="36" t="s">
        <v>36</v>
      </c>
      <c r="C2">
        <v>-2.1791094829310964E-3</v>
      </c>
      <c r="D2">
        <v>51</v>
      </c>
      <c r="E2">
        <v>2.9245943060391029E-3</v>
      </c>
      <c r="F2">
        <v>-89</v>
      </c>
      <c r="G2">
        <v>-5.1037037889701993E-3</v>
      </c>
      <c r="J2" s="175"/>
      <c r="K2" s="176"/>
      <c r="L2" s="179" t="s">
        <v>196</v>
      </c>
      <c r="M2" s="176"/>
      <c r="N2" s="176"/>
      <c r="O2" s="176"/>
      <c r="P2" s="177"/>
    </row>
    <row r="3" spans="1:16" ht="26.25" thickBot="1" x14ac:dyDescent="0.25">
      <c r="A3">
        <v>97202</v>
      </c>
      <c r="B3" s="36" t="s">
        <v>40</v>
      </c>
      <c r="C3">
        <v>1.0176592338068779E-2</v>
      </c>
      <c r="D3">
        <v>160</v>
      </c>
      <c r="E3">
        <v>4.4126145639322625E-3</v>
      </c>
      <c r="F3">
        <v>209</v>
      </c>
      <c r="G3">
        <v>5.763977774136517E-3</v>
      </c>
      <c r="J3" s="193" t="s">
        <v>186</v>
      </c>
      <c r="K3" s="193" t="s">
        <v>185</v>
      </c>
      <c r="L3" s="175" t="s">
        <v>205</v>
      </c>
      <c r="M3" s="185" t="s">
        <v>206</v>
      </c>
      <c r="N3" s="185" t="s">
        <v>207</v>
      </c>
      <c r="O3" s="185" t="s">
        <v>209</v>
      </c>
      <c r="P3" s="181" t="s">
        <v>208</v>
      </c>
    </row>
    <row r="4" spans="1:16" ht="13.5" thickBot="1" x14ac:dyDescent="0.25">
      <c r="A4">
        <v>97203</v>
      </c>
      <c r="B4" s="36" t="s">
        <v>36</v>
      </c>
      <c r="C4">
        <v>-1.0522794417952119E-2</v>
      </c>
      <c r="D4">
        <v>161</v>
      </c>
      <c r="E4">
        <v>4.033737860214979E-3</v>
      </c>
      <c r="F4">
        <v>-581</v>
      </c>
      <c r="G4">
        <v>-1.4556532278167099E-2</v>
      </c>
      <c r="J4" s="175" t="s">
        <v>34</v>
      </c>
      <c r="K4" s="175">
        <v>97209</v>
      </c>
      <c r="L4" s="182">
        <v>-6.2390698277502432E-3</v>
      </c>
      <c r="M4" s="186">
        <v>6230</v>
      </c>
      <c r="N4" s="186">
        <v>6.804867826835437E-3</v>
      </c>
      <c r="O4" s="186">
        <v>-11942</v>
      </c>
      <c r="P4" s="183">
        <v>-1.3043937654585679E-2</v>
      </c>
    </row>
    <row r="5" spans="1:16" ht="13.5" thickBot="1" x14ac:dyDescent="0.25">
      <c r="A5">
        <v>97204</v>
      </c>
      <c r="B5" s="36" t="s">
        <v>37</v>
      </c>
      <c r="C5">
        <v>1.3694622811197155E-2</v>
      </c>
      <c r="D5">
        <v>124</v>
      </c>
      <c r="E5">
        <v>3.5158037858974063E-3</v>
      </c>
      <c r="F5">
        <v>359</v>
      </c>
      <c r="G5">
        <v>1.0178819025299749E-2</v>
      </c>
      <c r="J5" s="178"/>
      <c r="K5" s="180">
        <v>97213</v>
      </c>
      <c r="L5" s="601">
        <v>9.8999108469850494E-3</v>
      </c>
      <c r="M5" s="187">
        <v>3946</v>
      </c>
      <c r="N5" s="187">
        <v>1.0632838378389494E-2</v>
      </c>
      <c r="O5" s="187">
        <v>-272</v>
      </c>
      <c r="P5" s="184">
        <v>-7.329275314044457E-4</v>
      </c>
    </row>
    <row r="6" spans="1:16" x14ac:dyDescent="0.2">
      <c r="A6">
        <v>97205</v>
      </c>
      <c r="B6" s="37" t="s">
        <v>37</v>
      </c>
      <c r="C6">
        <v>1.0466793938539665E-2</v>
      </c>
      <c r="D6">
        <v>369</v>
      </c>
      <c r="E6">
        <v>8.6987544218944512E-3</v>
      </c>
      <c r="F6">
        <v>75</v>
      </c>
      <c r="G6">
        <v>1.7680395166452137E-3</v>
      </c>
      <c r="J6" s="178"/>
      <c r="K6" s="180">
        <v>97224</v>
      </c>
      <c r="L6" s="601">
        <v>5.9970994630638153E-3</v>
      </c>
      <c r="M6" s="187">
        <v>1091</v>
      </c>
      <c r="N6" s="187">
        <v>6.7382446078296824E-3</v>
      </c>
      <c r="O6" s="187">
        <v>-120</v>
      </c>
      <c r="P6" s="184">
        <v>-7.4114514476586804E-4</v>
      </c>
    </row>
    <row r="7" spans="1:16" x14ac:dyDescent="0.2">
      <c r="A7">
        <v>97206</v>
      </c>
      <c r="B7" s="37" t="s">
        <v>40</v>
      </c>
      <c r="C7">
        <v>4.4331703393881261E-2</v>
      </c>
      <c r="D7">
        <v>342</v>
      </c>
      <c r="E7">
        <v>7.0518337491662286E-3</v>
      </c>
      <c r="F7">
        <v>1808</v>
      </c>
      <c r="G7">
        <v>3.7279869644715032E-2</v>
      </c>
      <c r="J7" s="178"/>
      <c r="K7" s="180">
        <v>97229</v>
      </c>
      <c r="L7" s="601">
        <v>1.5392724047749162E-3</v>
      </c>
      <c r="M7" s="187">
        <v>1358</v>
      </c>
      <c r="N7" s="187">
        <v>6.4716158689917527E-3</v>
      </c>
      <c r="O7" s="187">
        <v>-1035</v>
      </c>
      <c r="P7" s="184">
        <v>-4.9323434642168365E-3</v>
      </c>
    </row>
    <row r="8" spans="1:16" x14ac:dyDescent="0.2">
      <c r="A8">
        <v>97207</v>
      </c>
      <c r="B8" s="37" t="s">
        <v>40</v>
      </c>
      <c r="C8">
        <v>9.3214328945281366E-3</v>
      </c>
      <c r="D8">
        <v>1271</v>
      </c>
      <c r="E8">
        <v>7.9996902153580442E-3</v>
      </c>
      <c r="F8">
        <v>210</v>
      </c>
      <c r="G8">
        <v>1.3217426791700937E-3</v>
      </c>
      <c r="J8" s="194" t="s">
        <v>189</v>
      </c>
      <c r="K8" s="195"/>
      <c r="L8" s="206">
        <v>9.8999108469850494E-3</v>
      </c>
      <c r="M8" s="197">
        <v>6230</v>
      </c>
      <c r="N8" s="197">
        <v>1.0632838378389494E-2</v>
      </c>
      <c r="O8" s="197">
        <v>-120</v>
      </c>
      <c r="P8" s="198">
        <v>-7.329275314044457E-4</v>
      </c>
    </row>
    <row r="9" spans="1:16" x14ac:dyDescent="0.2">
      <c r="A9">
        <v>97208</v>
      </c>
      <c r="B9" s="37" t="s">
        <v>37</v>
      </c>
      <c r="C9">
        <v>-8.8065353456139306E-3</v>
      </c>
      <c r="D9">
        <v>21</v>
      </c>
      <c r="E9">
        <v>2.3117155282236569E-3</v>
      </c>
      <c r="F9">
        <v>-101</v>
      </c>
      <c r="G9">
        <v>-1.1118250873837587E-2</v>
      </c>
      <c r="J9" s="175" t="s">
        <v>35</v>
      </c>
      <c r="K9" s="175">
        <v>97212</v>
      </c>
      <c r="L9" s="182">
        <v>4.9733371608717825E-4</v>
      </c>
      <c r="M9" s="186">
        <v>522</v>
      </c>
      <c r="N9" s="186">
        <v>4.8982679207076798E-3</v>
      </c>
      <c r="O9" s="186">
        <v>-469</v>
      </c>
      <c r="P9" s="183">
        <v>-4.4009342046205015E-3</v>
      </c>
    </row>
    <row r="10" spans="1:16" x14ac:dyDescent="0.2">
      <c r="A10">
        <v>97209</v>
      </c>
      <c r="B10" s="188" t="s">
        <v>34</v>
      </c>
      <c r="C10">
        <v>-6.2390698277502432E-3</v>
      </c>
      <c r="D10">
        <v>6230</v>
      </c>
      <c r="E10">
        <v>6.804867826835437E-3</v>
      </c>
      <c r="F10">
        <v>-11942</v>
      </c>
      <c r="G10">
        <v>-1.3043937654585679E-2</v>
      </c>
      <c r="J10" s="178"/>
      <c r="K10" s="180">
        <v>97222</v>
      </c>
      <c r="L10" s="601">
        <v>1.0618952843483243E-2</v>
      </c>
      <c r="M10" s="187">
        <v>1942</v>
      </c>
      <c r="N10" s="187">
        <v>8.7418424849700967E-3</v>
      </c>
      <c r="O10" s="187">
        <v>417</v>
      </c>
      <c r="P10" s="184">
        <v>1.8771103585131462E-3</v>
      </c>
    </row>
    <row r="11" spans="1:16" x14ac:dyDescent="0.2">
      <c r="A11">
        <v>97210</v>
      </c>
      <c r="B11" s="37" t="s">
        <v>38</v>
      </c>
      <c r="C11">
        <v>4.9650166223036418E-3</v>
      </c>
      <c r="D11">
        <v>1380</v>
      </c>
      <c r="E11">
        <v>7.2813208701158613E-3</v>
      </c>
      <c r="F11">
        <v>-439</v>
      </c>
      <c r="G11">
        <v>-2.3163042478122195E-3</v>
      </c>
      <c r="J11" s="178"/>
      <c r="K11" s="180">
        <v>97228</v>
      </c>
      <c r="L11" s="601">
        <v>-6.8112869182106461E-3</v>
      </c>
      <c r="M11" s="187">
        <v>1281</v>
      </c>
      <c r="N11" s="187">
        <v>6.5751759926358988E-3</v>
      </c>
      <c r="O11" s="187">
        <v>-2608</v>
      </c>
      <c r="P11" s="184">
        <v>-1.3386462910846546E-2</v>
      </c>
    </row>
    <row r="12" spans="1:16" x14ac:dyDescent="0.2">
      <c r="A12">
        <v>97211</v>
      </c>
      <c r="B12" s="37" t="s">
        <v>36</v>
      </c>
      <c r="C12">
        <v>-2.5740381367246767E-2</v>
      </c>
      <c r="D12">
        <v>-23</v>
      </c>
      <c r="E12">
        <v>-2.9308355022112658E-3</v>
      </c>
      <c r="F12">
        <v>-179</v>
      </c>
      <c r="G12">
        <v>-2.2809545865035502E-2</v>
      </c>
      <c r="J12" s="178"/>
      <c r="K12" s="180">
        <v>97230</v>
      </c>
      <c r="L12" s="601">
        <v>7.7935665754595984E-3</v>
      </c>
      <c r="M12" s="187">
        <v>1124</v>
      </c>
      <c r="N12" s="187">
        <v>8.4230469527082595E-3</v>
      </c>
      <c r="O12" s="187">
        <v>-84</v>
      </c>
      <c r="P12" s="184">
        <v>-6.2948037724865991E-4</v>
      </c>
    </row>
    <row r="13" spans="1:16" x14ac:dyDescent="0.2">
      <c r="A13">
        <v>97212</v>
      </c>
      <c r="B13" s="37" t="s">
        <v>35</v>
      </c>
      <c r="C13">
        <v>4.9733371608717825E-4</v>
      </c>
      <c r="D13">
        <v>522</v>
      </c>
      <c r="E13">
        <v>4.8982679207076798E-3</v>
      </c>
      <c r="F13">
        <v>-469</v>
      </c>
      <c r="G13">
        <v>-4.4009342046205015E-3</v>
      </c>
      <c r="J13" s="194" t="s">
        <v>190</v>
      </c>
      <c r="K13" s="195"/>
      <c r="L13" s="206">
        <v>1.0618952843483243E-2</v>
      </c>
      <c r="M13" s="197">
        <v>1942</v>
      </c>
      <c r="N13" s="197">
        <v>8.7418424849700967E-3</v>
      </c>
      <c r="O13" s="197">
        <v>417</v>
      </c>
      <c r="P13" s="198">
        <v>1.8771103585131462E-3</v>
      </c>
    </row>
    <row r="14" spans="1:16" x14ac:dyDescent="0.2">
      <c r="A14">
        <v>97213</v>
      </c>
      <c r="B14" s="188" t="s">
        <v>34</v>
      </c>
      <c r="C14">
        <v>9.8999108469850494E-3</v>
      </c>
      <c r="D14">
        <v>3946</v>
      </c>
      <c r="E14">
        <v>1.0632838378389494E-2</v>
      </c>
      <c r="F14">
        <v>-272</v>
      </c>
      <c r="G14">
        <v>-7.329275314044457E-4</v>
      </c>
      <c r="J14" s="175" t="s">
        <v>36</v>
      </c>
      <c r="K14" s="175">
        <v>97201</v>
      </c>
      <c r="L14" s="182">
        <v>-2.1791094829310964E-3</v>
      </c>
      <c r="M14" s="186">
        <v>51</v>
      </c>
      <c r="N14" s="186">
        <v>2.9245943060391029E-3</v>
      </c>
      <c r="O14" s="186">
        <v>-89</v>
      </c>
      <c r="P14" s="183">
        <v>-5.1037037889701993E-3</v>
      </c>
    </row>
    <row r="15" spans="1:16" x14ac:dyDescent="0.2">
      <c r="A15">
        <v>97214</v>
      </c>
      <c r="B15" s="37" t="s">
        <v>36</v>
      </c>
      <c r="C15">
        <v>-8.1371002318864072E-3</v>
      </c>
      <c r="D15">
        <v>370</v>
      </c>
      <c r="E15">
        <v>4.6605682442693048E-3</v>
      </c>
      <c r="F15">
        <v>-1016</v>
      </c>
      <c r="G15">
        <v>-1.2797668476155712E-2</v>
      </c>
      <c r="J15" s="178"/>
      <c r="K15" s="180">
        <v>97203</v>
      </c>
      <c r="L15" s="601">
        <v>-1.0522794417952119E-2</v>
      </c>
      <c r="M15" s="187">
        <v>161</v>
      </c>
      <c r="N15" s="187">
        <v>4.033737860214979E-3</v>
      </c>
      <c r="O15" s="187">
        <v>-581</v>
      </c>
      <c r="P15" s="184">
        <v>-1.4556532278167099E-2</v>
      </c>
    </row>
    <row r="16" spans="1:16" x14ac:dyDescent="0.2">
      <c r="A16">
        <v>97215</v>
      </c>
      <c r="B16" s="37" t="s">
        <v>36</v>
      </c>
      <c r="C16">
        <v>-1.1362895171700194E-2</v>
      </c>
      <c r="D16">
        <v>43</v>
      </c>
      <c r="E16">
        <v>3.2573632825540553E-3</v>
      </c>
      <c r="F16">
        <v>-193</v>
      </c>
      <c r="G16">
        <v>-1.4620258454254251E-2</v>
      </c>
      <c r="J16" s="178"/>
      <c r="K16" s="180">
        <v>97211</v>
      </c>
      <c r="L16" s="601">
        <v>-2.5740381367246767E-2</v>
      </c>
      <c r="M16" s="187">
        <v>-23</v>
      </c>
      <c r="N16" s="187">
        <v>-2.9308355022112658E-3</v>
      </c>
      <c r="O16" s="187">
        <v>-179</v>
      </c>
      <c r="P16" s="184">
        <v>-2.2809545865035502E-2</v>
      </c>
    </row>
    <row r="17" spans="1:16" x14ac:dyDescent="0.2">
      <c r="A17">
        <v>97216</v>
      </c>
      <c r="B17" s="37" t="s">
        <v>36</v>
      </c>
      <c r="C17">
        <v>-5.4854771428569649E-4</v>
      </c>
      <c r="D17">
        <v>120</v>
      </c>
      <c r="E17">
        <v>3.2912862857141789E-3</v>
      </c>
      <c r="F17">
        <v>-140</v>
      </c>
      <c r="G17">
        <v>-3.8398339999998754E-3</v>
      </c>
      <c r="J17" s="178"/>
      <c r="K17" s="180">
        <v>97214</v>
      </c>
      <c r="L17" s="601">
        <v>-8.1371002318864072E-3</v>
      </c>
      <c r="M17" s="187">
        <v>370</v>
      </c>
      <c r="N17" s="187">
        <v>4.6605682442693048E-3</v>
      </c>
      <c r="O17" s="187">
        <v>-1016</v>
      </c>
      <c r="P17" s="184">
        <v>-1.2797668476155712E-2</v>
      </c>
    </row>
    <row r="18" spans="1:16" x14ac:dyDescent="0.2">
      <c r="A18">
        <v>97217</v>
      </c>
      <c r="B18" s="37" t="s">
        <v>38</v>
      </c>
      <c r="C18">
        <v>1.9620985897823573E-2</v>
      </c>
      <c r="D18">
        <v>655</v>
      </c>
      <c r="E18">
        <v>8.2435829140952155E-3</v>
      </c>
      <c r="F18">
        <v>904</v>
      </c>
      <c r="G18">
        <v>1.1377402983728357E-2</v>
      </c>
      <c r="J18" s="178"/>
      <c r="K18" s="180">
        <v>97215</v>
      </c>
      <c r="L18" s="601">
        <v>-1.1362895171700194E-2</v>
      </c>
      <c r="M18" s="187">
        <v>43</v>
      </c>
      <c r="N18" s="187">
        <v>3.2573632825540553E-3</v>
      </c>
      <c r="O18" s="187">
        <v>-193</v>
      </c>
      <c r="P18" s="184">
        <v>-1.4620258454254251E-2</v>
      </c>
    </row>
    <row r="19" spans="1:16" x14ac:dyDescent="0.2">
      <c r="A19">
        <v>97218</v>
      </c>
      <c r="B19" s="37" t="s">
        <v>37</v>
      </c>
      <c r="C19">
        <v>-5.2405690431363006E-3</v>
      </c>
      <c r="D19">
        <v>345</v>
      </c>
      <c r="E19">
        <v>6.5507113039203757E-3</v>
      </c>
      <c r="F19">
        <v>-621</v>
      </c>
      <c r="G19">
        <v>-1.1791280347056676E-2</v>
      </c>
      <c r="J19" s="178"/>
      <c r="K19" s="180">
        <v>97216</v>
      </c>
      <c r="L19" s="601">
        <v>-5.4854771428569649E-4</v>
      </c>
      <c r="M19" s="187">
        <v>120</v>
      </c>
      <c r="N19" s="187">
        <v>3.2912862857141789E-3</v>
      </c>
      <c r="O19" s="187">
        <v>-140</v>
      </c>
      <c r="P19" s="184">
        <v>-3.8398339999998754E-3</v>
      </c>
    </row>
    <row r="20" spans="1:16" x14ac:dyDescent="0.2">
      <c r="A20">
        <v>97219</v>
      </c>
      <c r="B20" s="37" t="s">
        <v>37</v>
      </c>
      <c r="C20">
        <v>-9.6846689064968849E-3</v>
      </c>
      <c r="D20">
        <v>10</v>
      </c>
      <c r="E20">
        <v>5.6635490681268335E-4</v>
      </c>
      <c r="F20">
        <v>-181</v>
      </c>
      <c r="G20">
        <v>-1.0251023813309569E-2</v>
      </c>
      <c r="J20" s="194" t="s">
        <v>191</v>
      </c>
      <c r="K20" s="195"/>
      <c r="L20" s="206">
        <v>-5.4854771428569649E-4</v>
      </c>
      <c r="M20" s="197">
        <v>370</v>
      </c>
      <c r="N20" s="197">
        <v>4.6605682442693048E-3</v>
      </c>
      <c r="O20" s="197">
        <v>-89</v>
      </c>
      <c r="P20" s="198">
        <v>-3.8398339999998754E-3</v>
      </c>
    </row>
    <row r="21" spans="1:16" x14ac:dyDescent="0.2">
      <c r="A21">
        <v>97220</v>
      </c>
      <c r="B21" s="37" t="s">
        <v>38</v>
      </c>
      <c r="C21">
        <v>3.3964220528996947E-3</v>
      </c>
      <c r="D21">
        <v>890</v>
      </c>
      <c r="E21">
        <v>6.732328790825675E-3</v>
      </c>
      <c r="F21">
        <v>-441</v>
      </c>
      <c r="G21">
        <v>-3.3359067379259808E-3</v>
      </c>
      <c r="J21" s="175" t="s">
        <v>37</v>
      </c>
      <c r="K21" s="175">
        <v>97234</v>
      </c>
      <c r="L21" s="182">
        <v>-5.1127543217982518E-3</v>
      </c>
      <c r="M21" s="186">
        <v>125</v>
      </c>
      <c r="N21" s="186">
        <v>8.4091353976944935E-3</v>
      </c>
      <c r="O21" s="186">
        <v>-201</v>
      </c>
      <c r="P21" s="183">
        <v>-1.3521889719492747E-2</v>
      </c>
    </row>
    <row r="22" spans="1:16" x14ac:dyDescent="0.2">
      <c r="A22">
        <v>97221</v>
      </c>
      <c r="B22" s="37" t="s">
        <v>40</v>
      </c>
      <c r="C22">
        <v>5.336831342524162E-3</v>
      </c>
      <c r="D22">
        <v>1209</v>
      </c>
      <c r="E22">
        <v>9.6158406752782592E-3</v>
      </c>
      <c r="F22">
        <v>-538</v>
      </c>
      <c r="G22">
        <v>-4.2790093327540971E-3</v>
      </c>
      <c r="J22" s="178"/>
      <c r="K22" s="180">
        <v>97204</v>
      </c>
      <c r="L22" s="601">
        <v>1.3694622811197155E-2</v>
      </c>
      <c r="M22" s="187">
        <v>124</v>
      </c>
      <c r="N22" s="187">
        <v>3.5158037858974063E-3</v>
      </c>
      <c r="O22" s="187">
        <v>359</v>
      </c>
      <c r="P22" s="184">
        <v>1.0178819025299749E-2</v>
      </c>
    </row>
    <row r="23" spans="1:16" x14ac:dyDescent="0.2">
      <c r="A23">
        <v>97222</v>
      </c>
      <c r="B23" s="37" t="s">
        <v>35</v>
      </c>
      <c r="C23">
        <v>1.0618952843483243E-2</v>
      </c>
      <c r="D23">
        <v>1942</v>
      </c>
      <c r="E23">
        <v>8.7418424849700967E-3</v>
      </c>
      <c r="F23">
        <v>417</v>
      </c>
      <c r="G23">
        <v>1.8771103585131462E-3</v>
      </c>
      <c r="J23" s="178"/>
      <c r="K23" s="180">
        <v>97205</v>
      </c>
      <c r="L23" s="601">
        <v>1.0466793938539665E-2</v>
      </c>
      <c r="M23" s="187">
        <v>369</v>
      </c>
      <c r="N23" s="187">
        <v>8.6987544218944512E-3</v>
      </c>
      <c r="O23" s="187">
        <v>75</v>
      </c>
      <c r="P23" s="184">
        <v>1.7680395166452137E-3</v>
      </c>
    </row>
    <row r="24" spans="1:16" x14ac:dyDescent="0.2">
      <c r="A24">
        <v>97223</v>
      </c>
      <c r="B24" s="37" t="s">
        <v>40</v>
      </c>
      <c r="C24">
        <v>1.1463384953518174E-2</v>
      </c>
      <c r="D24">
        <v>444</v>
      </c>
      <c r="E24">
        <v>5.1411544640020904E-3</v>
      </c>
      <c r="F24">
        <v>546</v>
      </c>
      <c r="G24">
        <v>6.3222304895160838E-3</v>
      </c>
      <c r="J24" s="178"/>
      <c r="K24" s="180">
        <v>97208</v>
      </c>
      <c r="L24" s="601">
        <v>-8.8065353456139306E-3</v>
      </c>
      <c r="M24" s="187">
        <v>21</v>
      </c>
      <c r="N24" s="187">
        <v>2.3117155282236569E-3</v>
      </c>
      <c r="O24" s="187">
        <v>-101</v>
      </c>
      <c r="P24" s="184">
        <v>-1.1118250873837587E-2</v>
      </c>
    </row>
    <row r="25" spans="1:16" x14ac:dyDescent="0.2">
      <c r="A25">
        <v>97224</v>
      </c>
      <c r="B25" s="188" t="s">
        <v>34</v>
      </c>
      <c r="C25">
        <v>5.9970994630638153E-3</v>
      </c>
      <c r="D25">
        <v>1091</v>
      </c>
      <c r="E25">
        <v>6.7382446078296824E-3</v>
      </c>
      <c r="F25">
        <v>-120</v>
      </c>
      <c r="G25">
        <v>-7.4114514476586804E-4</v>
      </c>
      <c r="J25" s="178"/>
      <c r="K25" s="180">
        <v>97218</v>
      </c>
      <c r="L25" s="601">
        <v>-5.2405690431363006E-3</v>
      </c>
      <c r="M25" s="187">
        <v>345</v>
      </c>
      <c r="N25" s="187">
        <v>6.5507113039203757E-3</v>
      </c>
      <c r="O25" s="187">
        <v>-621</v>
      </c>
      <c r="P25" s="184">
        <v>-1.1791280347056676E-2</v>
      </c>
    </row>
    <row r="26" spans="1:16" x14ac:dyDescent="0.2">
      <c r="A26">
        <v>97225</v>
      </c>
      <c r="B26" s="37" t="s">
        <v>37</v>
      </c>
      <c r="C26">
        <v>3.149396318424813E-4</v>
      </c>
      <c r="D26">
        <v>130</v>
      </c>
      <c r="E26">
        <v>2.9244394385373263E-3</v>
      </c>
      <c r="F26">
        <v>-116</v>
      </c>
      <c r="G26">
        <v>-2.609499806694845E-3</v>
      </c>
      <c r="J26" s="178"/>
      <c r="K26" s="180">
        <v>97233</v>
      </c>
      <c r="L26" s="601">
        <v>-4.8079763339368142E-3</v>
      </c>
      <c r="M26" s="187">
        <v>75</v>
      </c>
      <c r="N26" s="187">
        <v>3.9626178576402313E-3</v>
      </c>
      <c r="O26" s="187">
        <v>-166</v>
      </c>
      <c r="P26" s="184">
        <v>-8.7705941915770455E-3</v>
      </c>
    </row>
    <row r="27" spans="1:16" x14ac:dyDescent="0.2">
      <c r="A27">
        <v>97226</v>
      </c>
      <c r="B27" s="37" t="s">
        <v>38</v>
      </c>
      <c r="C27">
        <v>1.2539008034168742E-2</v>
      </c>
      <c r="D27">
        <v>276</v>
      </c>
      <c r="E27">
        <v>6.2808824272787165E-3</v>
      </c>
      <c r="F27">
        <v>275</v>
      </c>
      <c r="G27">
        <v>6.258125606890025E-3</v>
      </c>
      <c r="J27" s="178"/>
      <c r="K27" s="180">
        <v>97219</v>
      </c>
      <c r="L27" s="601">
        <v>-9.6846689064968849E-3</v>
      </c>
      <c r="M27" s="187">
        <v>10</v>
      </c>
      <c r="N27" s="187">
        <v>5.6635490681268335E-4</v>
      </c>
      <c r="O27" s="187">
        <v>-181</v>
      </c>
      <c r="P27" s="184">
        <v>-1.0251023813309569E-2</v>
      </c>
    </row>
    <row r="28" spans="1:16" x14ac:dyDescent="0.2">
      <c r="A28">
        <v>97227</v>
      </c>
      <c r="B28" s="37" t="s">
        <v>40</v>
      </c>
      <c r="C28">
        <v>2.28719084524871E-2</v>
      </c>
      <c r="D28">
        <v>695</v>
      </c>
      <c r="E28">
        <v>8.1101920277951711E-3</v>
      </c>
      <c r="F28">
        <v>1265</v>
      </c>
      <c r="G28">
        <v>1.4761716424691929E-2</v>
      </c>
      <c r="J28" s="178"/>
      <c r="K28" s="180">
        <v>97225</v>
      </c>
      <c r="L28" s="601">
        <v>3.149396318424813E-4</v>
      </c>
      <c r="M28" s="187">
        <v>130</v>
      </c>
      <c r="N28" s="187">
        <v>2.9244394385373263E-3</v>
      </c>
      <c r="O28" s="187">
        <v>-116</v>
      </c>
      <c r="P28" s="184">
        <v>-2.609499806694845E-3</v>
      </c>
    </row>
    <row r="29" spans="1:16" x14ac:dyDescent="0.2">
      <c r="A29">
        <v>97228</v>
      </c>
      <c r="B29" s="37" t="s">
        <v>35</v>
      </c>
      <c r="C29">
        <v>-6.8112869182106461E-3</v>
      </c>
      <c r="D29">
        <v>1281</v>
      </c>
      <c r="E29">
        <v>6.5751759926358988E-3</v>
      </c>
      <c r="F29">
        <v>-2608</v>
      </c>
      <c r="G29">
        <v>-1.3386462910846546E-2</v>
      </c>
      <c r="J29" s="194" t="s">
        <v>192</v>
      </c>
      <c r="K29" s="195"/>
      <c r="L29" s="206">
        <v>1.3694622811197155E-2</v>
      </c>
      <c r="M29" s="197">
        <v>369</v>
      </c>
      <c r="N29" s="197">
        <v>8.6987544218944512E-3</v>
      </c>
      <c r="O29" s="197">
        <v>359</v>
      </c>
      <c r="P29" s="198">
        <v>1.0178819025299749E-2</v>
      </c>
    </row>
    <row r="30" spans="1:16" x14ac:dyDescent="0.2">
      <c r="A30">
        <v>97229</v>
      </c>
      <c r="B30" s="188" t="s">
        <v>34</v>
      </c>
      <c r="C30">
        <v>1.5392724047749162E-3</v>
      </c>
      <c r="D30">
        <v>1358</v>
      </c>
      <c r="E30">
        <v>6.4716158689917527E-3</v>
      </c>
      <c r="F30">
        <v>-1035</v>
      </c>
      <c r="G30">
        <v>-4.9323434642168365E-3</v>
      </c>
      <c r="J30" s="175" t="s">
        <v>38</v>
      </c>
      <c r="K30" s="175">
        <v>97210</v>
      </c>
      <c r="L30" s="182">
        <v>4.9650166223036418E-3</v>
      </c>
      <c r="M30" s="186">
        <v>1380</v>
      </c>
      <c r="N30" s="186">
        <v>7.2813208701158613E-3</v>
      </c>
      <c r="O30" s="186">
        <v>-439</v>
      </c>
      <c r="P30" s="183">
        <v>-2.3163042478122195E-3</v>
      </c>
    </row>
    <row r="31" spans="1:16" x14ac:dyDescent="0.2">
      <c r="A31">
        <v>97230</v>
      </c>
      <c r="B31" s="37" t="s">
        <v>35</v>
      </c>
      <c r="C31">
        <v>7.7935665754595984E-3</v>
      </c>
      <c r="D31">
        <v>1124</v>
      </c>
      <c r="E31">
        <v>8.4230469527082595E-3</v>
      </c>
      <c r="F31">
        <v>-84</v>
      </c>
      <c r="G31">
        <v>-6.2948037724865991E-4</v>
      </c>
      <c r="J31" s="178"/>
      <c r="K31" s="180">
        <v>97217</v>
      </c>
      <c r="L31" s="601">
        <v>1.9620985897823573E-2</v>
      </c>
      <c r="M31" s="187">
        <v>655</v>
      </c>
      <c r="N31" s="187">
        <v>8.2435829140952155E-3</v>
      </c>
      <c r="O31" s="187">
        <v>904</v>
      </c>
      <c r="P31" s="184">
        <v>1.1377402983728357E-2</v>
      </c>
    </row>
    <row r="32" spans="1:16" x14ac:dyDescent="0.2">
      <c r="A32">
        <v>97231</v>
      </c>
      <c r="B32" s="37" t="s">
        <v>40</v>
      </c>
      <c r="C32">
        <v>4.0554487987162435E-2</v>
      </c>
      <c r="D32">
        <v>528</v>
      </c>
      <c r="E32">
        <v>8.5174103648455717E-3</v>
      </c>
      <c r="F32">
        <v>1986</v>
      </c>
      <c r="G32">
        <v>3.2037077622316869E-2</v>
      </c>
      <c r="J32" s="178"/>
      <c r="K32" s="180">
        <v>97220</v>
      </c>
      <c r="L32" s="601">
        <v>3.3964220528996947E-3</v>
      </c>
      <c r="M32" s="187">
        <v>890</v>
      </c>
      <c r="N32" s="187">
        <v>6.732328790825675E-3</v>
      </c>
      <c r="O32" s="187">
        <v>-441</v>
      </c>
      <c r="P32" s="184">
        <v>-3.3359067379259808E-3</v>
      </c>
    </row>
    <row r="33" spans="1:16" x14ac:dyDescent="0.2">
      <c r="A33">
        <v>97232</v>
      </c>
      <c r="B33" s="37" t="s">
        <v>38</v>
      </c>
      <c r="C33">
        <v>1.5454435315922721E-2</v>
      </c>
      <c r="D33">
        <v>483</v>
      </c>
      <c r="E33">
        <v>5.7774707876088807E-3</v>
      </c>
      <c r="F33">
        <v>809</v>
      </c>
      <c r="G33">
        <v>9.6769645283138403E-3</v>
      </c>
      <c r="J33" s="178"/>
      <c r="K33" s="180">
        <v>97226</v>
      </c>
      <c r="L33" s="601">
        <v>1.2539008034168742E-2</v>
      </c>
      <c r="M33" s="187">
        <v>276</v>
      </c>
      <c r="N33" s="187">
        <v>6.2808824272787165E-3</v>
      </c>
      <c r="O33" s="187">
        <v>275</v>
      </c>
      <c r="P33" s="184">
        <v>6.258125606890025E-3</v>
      </c>
    </row>
    <row r="34" spans="1:16" x14ac:dyDescent="0.2">
      <c r="A34">
        <v>97233</v>
      </c>
      <c r="B34" s="37" t="s">
        <v>37</v>
      </c>
      <c r="C34">
        <v>-4.8079763339368142E-3</v>
      </c>
      <c r="D34">
        <v>75</v>
      </c>
      <c r="E34">
        <v>3.9626178576402313E-3</v>
      </c>
      <c r="F34">
        <v>-166</v>
      </c>
      <c r="G34">
        <v>-8.7705941915770455E-3</v>
      </c>
      <c r="J34" s="178"/>
      <c r="K34" s="180">
        <v>97232</v>
      </c>
      <c r="L34" s="601">
        <v>1.5454435315922721E-2</v>
      </c>
      <c r="M34" s="187">
        <v>483</v>
      </c>
      <c r="N34" s="187">
        <v>5.7774707876088807E-3</v>
      </c>
      <c r="O34" s="187">
        <v>809</v>
      </c>
      <c r="P34" s="184">
        <v>9.6769645283138403E-3</v>
      </c>
    </row>
    <row r="35" spans="1:16" x14ac:dyDescent="0.2">
      <c r="A35">
        <v>97234</v>
      </c>
      <c r="B35" s="37" t="s">
        <v>37</v>
      </c>
      <c r="C35">
        <v>-5.1127543217982518E-3</v>
      </c>
      <c r="D35">
        <v>125</v>
      </c>
      <c r="E35">
        <v>8.4091353976944935E-3</v>
      </c>
      <c r="F35">
        <v>-201</v>
      </c>
      <c r="G35">
        <v>-1.3521889719492747E-2</v>
      </c>
      <c r="J35" s="194" t="s">
        <v>193</v>
      </c>
      <c r="K35" s="195"/>
      <c r="L35" s="206">
        <v>1.9620985897823573E-2</v>
      </c>
      <c r="M35" s="197">
        <v>1380</v>
      </c>
      <c r="N35" s="197">
        <v>8.2435829140952155E-3</v>
      </c>
      <c r="O35" s="197">
        <v>904</v>
      </c>
      <c r="P35" s="198">
        <v>1.1377402983728357E-2</v>
      </c>
    </row>
    <row r="36" spans="1:16" x14ac:dyDescent="0.2">
      <c r="J36" s="175" t="s">
        <v>40</v>
      </c>
      <c r="K36" s="175">
        <v>97202</v>
      </c>
      <c r="L36" s="204">
        <v>1.0176592338068779E-2</v>
      </c>
      <c r="M36" s="186">
        <v>160</v>
      </c>
      <c r="N36" s="186">
        <v>4.4126145639322625E-3</v>
      </c>
      <c r="O36" s="186">
        <v>209</v>
      </c>
      <c r="P36" s="183">
        <v>5.763977774136517E-3</v>
      </c>
    </row>
    <row r="37" spans="1:16" x14ac:dyDescent="0.2">
      <c r="J37" s="178"/>
      <c r="K37" s="180">
        <v>97206</v>
      </c>
      <c r="L37" s="205">
        <v>4.4331703393881261E-2</v>
      </c>
      <c r="M37" s="187">
        <v>342</v>
      </c>
      <c r="N37" s="187">
        <v>7.0518337491662286E-3</v>
      </c>
      <c r="O37" s="187">
        <v>1808</v>
      </c>
      <c r="P37" s="184">
        <v>3.7279869644715032E-2</v>
      </c>
    </row>
    <row r="38" spans="1:16" x14ac:dyDescent="0.2">
      <c r="J38" s="178"/>
      <c r="K38" s="180">
        <v>97207</v>
      </c>
      <c r="L38" s="205">
        <v>9.3214328945281366E-3</v>
      </c>
      <c r="M38" s="187">
        <v>1271</v>
      </c>
      <c r="N38" s="187">
        <v>7.9996902153580442E-3</v>
      </c>
      <c r="O38" s="187">
        <v>210</v>
      </c>
      <c r="P38" s="184">
        <v>1.3217426791700937E-3</v>
      </c>
    </row>
    <row r="39" spans="1:16" x14ac:dyDescent="0.2">
      <c r="J39" s="178"/>
      <c r="K39" s="180">
        <v>97221</v>
      </c>
      <c r="L39" s="205">
        <v>5.336831342524162E-3</v>
      </c>
      <c r="M39" s="187">
        <v>1209</v>
      </c>
      <c r="N39" s="187">
        <v>9.6158406752782592E-3</v>
      </c>
      <c r="O39" s="187">
        <v>-538</v>
      </c>
      <c r="P39" s="184">
        <v>-4.2790093327540971E-3</v>
      </c>
    </row>
    <row r="40" spans="1:16" x14ac:dyDescent="0.2">
      <c r="J40" s="178"/>
      <c r="K40" s="180">
        <v>97227</v>
      </c>
      <c r="L40" s="205">
        <v>2.28719084524871E-2</v>
      </c>
      <c r="M40" s="187">
        <v>695</v>
      </c>
      <c r="N40" s="187">
        <v>8.1101920277951711E-3</v>
      </c>
      <c r="O40" s="187">
        <v>1265</v>
      </c>
      <c r="P40" s="184">
        <v>1.4761716424691929E-2</v>
      </c>
    </row>
    <row r="41" spans="1:16" x14ac:dyDescent="0.2">
      <c r="J41" s="178"/>
      <c r="K41" s="180">
        <v>97223</v>
      </c>
      <c r="L41" s="205">
        <v>1.1463384953518174E-2</v>
      </c>
      <c r="M41" s="187">
        <v>444</v>
      </c>
      <c r="N41" s="187">
        <v>5.1411544640020904E-3</v>
      </c>
      <c r="O41" s="187">
        <v>546</v>
      </c>
      <c r="P41" s="184">
        <v>6.3222304895160838E-3</v>
      </c>
    </row>
    <row r="42" spans="1:16" x14ac:dyDescent="0.2">
      <c r="J42" s="178"/>
      <c r="K42" s="180">
        <v>97231</v>
      </c>
      <c r="L42" s="205">
        <v>4.0554487987162435E-2</v>
      </c>
      <c r="M42" s="187">
        <v>528</v>
      </c>
      <c r="N42" s="187">
        <v>8.5174103648455717E-3</v>
      </c>
      <c r="O42" s="187">
        <v>1986</v>
      </c>
      <c r="P42" s="184">
        <v>3.2037077622316869E-2</v>
      </c>
    </row>
    <row r="43" spans="1:16" x14ac:dyDescent="0.2">
      <c r="J43" s="194" t="s">
        <v>194</v>
      </c>
      <c r="K43" s="195"/>
      <c r="L43" s="196">
        <v>4.4331703393881261E-2</v>
      </c>
      <c r="M43" s="197">
        <v>1271</v>
      </c>
      <c r="N43" s="197">
        <v>9.6158406752782592E-3</v>
      </c>
      <c r="O43" s="197">
        <v>1986</v>
      </c>
      <c r="P43" s="198">
        <v>3.7279869644715032E-2</v>
      </c>
    </row>
    <row r="44" spans="1:16" x14ac:dyDescent="0.2">
      <c r="J44" s="175" t="s">
        <v>187</v>
      </c>
      <c r="K44" s="175" t="s">
        <v>187</v>
      </c>
      <c r="L44" s="182"/>
      <c r="M44" s="186"/>
      <c r="N44" s="186"/>
      <c r="O44" s="186"/>
      <c r="P44" s="183"/>
    </row>
    <row r="45" spans="1:16" x14ac:dyDescent="0.2">
      <c r="J45" s="194" t="s">
        <v>195</v>
      </c>
      <c r="K45" s="195"/>
      <c r="L45" s="196"/>
      <c r="M45" s="197"/>
      <c r="N45" s="197"/>
      <c r="O45" s="197"/>
      <c r="P45" s="198"/>
    </row>
    <row r="46" spans="1:16" x14ac:dyDescent="0.2">
      <c r="J46" s="199" t="s">
        <v>188</v>
      </c>
      <c r="K46" s="200"/>
      <c r="L46" s="201">
        <v>4.4331703393881261E-2</v>
      </c>
      <c r="M46" s="202">
        <v>6230</v>
      </c>
      <c r="N46" s="202">
        <v>1.0632838378389494E-2</v>
      </c>
      <c r="O46" s="202">
        <v>1986</v>
      </c>
      <c r="P46" s="203">
        <v>3.7279869644715032E-2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N62"/>
  <sheetViews>
    <sheetView topLeftCell="A3" zoomScale="80" zoomScaleNormal="80" workbookViewId="0">
      <selection activeCell="B3" sqref="B3"/>
    </sheetView>
  </sheetViews>
  <sheetFormatPr baseColWidth="10" defaultRowHeight="12.75" x14ac:dyDescent="0.2"/>
  <cols>
    <col min="1" max="1" width="11.42578125" style="209"/>
    <col min="2" max="2" width="19.140625" style="209" customWidth="1"/>
    <col min="3" max="3" width="11.42578125" style="210"/>
    <col min="4" max="4" width="7.42578125" style="209" customWidth="1"/>
    <col min="5" max="5" width="12.28515625" style="209" customWidth="1"/>
    <col min="6" max="6" width="7.42578125" style="209" customWidth="1"/>
    <col min="7" max="7" width="12.28515625" style="209" customWidth="1"/>
    <col min="8" max="8" width="7.42578125" style="209" customWidth="1"/>
    <col min="9" max="9" width="12.28515625" style="209" customWidth="1"/>
    <col min="10" max="10" width="7.42578125" style="209" customWidth="1"/>
    <col min="11" max="11" width="12.28515625" style="209" customWidth="1"/>
    <col min="12" max="12" width="7.42578125" style="209" customWidth="1"/>
    <col min="13" max="13" width="12.28515625" style="209" customWidth="1"/>
    <col min="14" max="14" width="7.42578125" style="209" customWidth="1"/>
    <col min="15" max="15" width="11.42578125" style="328"/>
    <col min="16" max="16" width="19.140625" style="209" customWidth="1"/>
    <col min="17" max="17" width="11.42578125" style="210"/>
    <col min="18" max="18" width="8.7109375" style="209" customWidth="1"/>
    <col min="19" max="19" width="12.28515625" style="209" customWidth="1"/>
    <col min="20" max="20" width="8.7109375" style="209" customWidth="1"/>
    <col min="21" max="21" width="12.28515625" style="209" customWidth="1"/>
    <col min="22" max="22" width="8.7109375" style="209" customWidth="1"/>
    <col min="24" max="24" width="11.42578125" style="210"/>
    <col min="25" max="25" width="7.42578125" style="209" customWidth="1"/>
    <col min="26" max="26" width="12.28515625" style="209" customWidth="1"/>
    <col min="27" max="27" width="7.42578125" style="209" customWidth="1"/>
    <col min="28" max="28" width="12.28515625" style="209" customWidth="1"/>
    <col min="29" max="29" width="7.42578125" style="209" customWidth="1"/>
    <col min="30" max="30" width="12.28515625" style="209" customWidth="1"/>
    <col min="31" max="31" width="7.42578125" style="209" customWidth="1"/>
    <col min="32" max="32" width="12.28515625" style="209" customWidth="1"/>
    <col min="33" max="33" width="7.42578125" style="209" customWidth="1"/>
    <col min="34" max="34" width="12.28515625" style="209" customWidth="1"/>
    <col min="35" max="35" width="7.42578125" style="209" customWidth="1"/>
    <col min="36" max="37" width="11.42578125" style="209"/>
    <col min="38" max="38" width="11.42578125" style="210"/>
    <col min="39" max="39" width="7.42578125" style="209" customWidth="1"/>
    <col min="40" max="40" width="12.28515625" style="209" customWidth="1"/>
    <col min="41" max="41" width="7.42578125" style="209" customWidth="1"/>
    <col min="42" max="42" width="12.28515625" style="209" customWidth="1"/>
    <col min="43" max="43" width="7.42578125" style="209" customWidth="1"/>
    <col min="44" max="44" width="12.28515625" style="209" customWidth="1"/>
    <col min="45" max="45" width="7.42578125" style="209" customWidth="1"/>
    <col min="46" max="46" width="12.28515625" style="209" customWidth="1"/>
    <col min="47" max="47" width="7.42578125" style="209" customWidth="1"/>
    <col min="48" max="48" width="12.28515625" style="209" customWidth="1"/>
    <col min="49" max="49" width="7.42578125" style="209" customWidth="1"/>
    <col min="50" max="51" width="11.42578125" style="209"/>
    <col min="52" max="52" width="11.42578125" style="210"/>
    <col min="53" max="53" width="7.42578125" style="209" customWidth="1"/>
    <col min="54" max="54" width="12.28515625" style="209" customWidth="1"/>
    <col min="55" max="55" width="7.42578125" style="209" customWidth="1"/>
    <col min="56" max="56" width="12.28515625" style="209" customWidth="1"/>
    <col min="57" max="57" width="7.42578125" style="209" customWidth="1"/>
    <col min="58" max="58" width="12.28515625" style="209" customWidth="1"/>
    <col min="59" max="59" width="7.42578125" style="209" customWidth="1"/>
    <col min="60" max="60" width="12.28515625" style="209" customWidth="1"/>
    <col min="61" max="61" width="7.42578125" style="209" customWidth="1"/>
    <col min="62" max="62" width="12.28515625" style="209" customWidth="1"/>
    <col min="63" max="63" width="7.42578125" style="209" customWidth="1"/>
    <col min="64" max="65" width="11.42578125" style="209"/>
    <col min="66" max="66" width="11.42578125" style="210"/>
    <col min="67" max="67" width="7.42578125" style="209" customWidth="1"/>
    <col min="68" max="68" width="12.28515625" style="209" customWidth="1"/>
    <col min="69" max="69" width="7.42578125" style="209" customWidth="1"/>
    <col min="70" max="70" width="12.28515625" style="209" customWidth="1"/>
    <col min="71" max="71" width="7.42578125" style="209" customWidth="1"/>
    <col min="72" max="72" width="12.28515625" style="209" customWidth="1"/>
    <col min="73" max="73" width="7.42578125" style="209" customWidth="1"/>
    <col min="74" max="74" width="12.28515625" style="209" customWidth="1"/>
    <col min="75" max="75" width="7.42578125" style="209" customWidth="1"/>
    <col min="76" max="76" width="12.28515625" style="209" customWidth="1"/>
    <col min="77" max="77" width="7.42578125" style="209" customWidth="1"/>
    <col min="78" max="79" width="11.42578125" style="209"/>
    <col min="80" max="80" width="11.42578125" style="210"/>
    <col min="81" max="81" width="7.42578125" style="209" customWidth="1"/>
    <col min="82" max="82" width="12.28515625" style="209" customWidth="1"/>
    <col min="83" max="83" width="7.42578125" style="209" customWidth="1"/>
    <col min="84" max="84" width="12.28515625" style="209" customWidth="1"/>
    <col min="85" max="85" width="7.42578125" style="209" customWidth="1"/>
    <col min="86" max="86" width="12.28515625" style="209" customWidth="1"/>
    <col min="87" max="87" width="7.42578125" style="209" customWidth="1"/>
    <col min="88" max="88" width="12.28515625" style="209" customWidth="1"/>
    <col min="89" max="89" width="7.42578125" style="209" customWidth="1"/>
    <col min="90" max="90" width="12.28515625" style="209" customWidth="1"/>
    <col min="91" max="91" width="7.42578125" style="209" customWidth="1"/>
    <col min="92" max="16384" width="11.42578125" style="209"/>
  </cols>
  <sheetData>
    <row r="1" spans="1:92" ht="13.5" thickBot="1" x14ac:dyDescent="0.25">
      <c r="G1" s="210"/>
      <c r="K1" s="210"/>
      <c r="AP1" s="210"/>
      <c r="AT1" s="210"/>
      <c r="BD1" s="210"/>
      <c r="BH1" s="210"/>
      <c r="BR1" s="210"/>
      <c r="BV1" s="210"/>
      <c r="CF1" s="210"/>
      <c r="CJ1" s="210"/>
    </row>
    <row r="2" spans="1:92" ht="15" x14ac:dyDescent="0.2">
      <c r="C2" s="236" t="s">
        <v>218</v>
      </c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4"/>
      <c r="Q2" s="236" t="s">
        <v>304</v>
      </c>
      <c r="R2" s="235"/>
      <c r="S2" s="235"/>
      <c r="T2" s="235"/>
      <c r="U2" s="235"/>
      <c r="V2" s="234"/>
      <c r="X2" s="236" t="s">
        <v>240</v>
      </c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4"/>
      <c r="AL2" s="236" t="s">
        <v>241</v>
      </c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4"/>
      <c r="AZ2" s="236" t="s">
        <v>242</v>
      </c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4"/>
      <c r="BN2" s="236" t="s">
        <v>243</v>
      </c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4"/>
      <c r="CB2" s="236" t="s">
        <v>244</v>
      </c>
      <c r="CC2" s="235"/>
      <c r="CD2" s="235"/>
      <c r="CE2" s="235"/>
      <c r="CF2" s="235"/>
      <c r="CG2" s="235"/>
      <c r="CH2" s="235"/>
      <c r="CI2" s="235"/>
      <c r="CJ2" s="235"/>
      <c r="CK2" s="235"/>
      <c r="CL2" s="235"/>
      <c r="CM2" s="234"/>
    </row>
    <row r="3" spans="1:92" ht="26.25" thickBot="1" x14ac:dyDescent="0.25">
      <c r="C3" s="233" t="s">
        <v>212</v>
      </c>
      <c r="D3" s="232" t="s">
        <v>55</v>
      </c>
      <c r="E3" s="231" t="s">
        <v>213</v>
      </c>
      <c r="F3" s="232" t="s">
        <v>55</v>
      </c>
      <c r="G3" s="231" t="s">
        <v>214</v>
      </c>
      <c r="H3" s="232" t="s">
        <v>55</v>
      </c>
      <c r="I3" s="231" t="s">
        <v>215</v>
      </c>
      <c r="J3" s="232" t="s">
        <v>55</v>
      </c>
      <c r="K3" s="231" t="s">
        <v>216</v>
      </c>
      <c r="L3" s="232" t="s">
        <v>55</v>
      </c>
      <c r="M3" s="231" t="s">
        <v>217</v>
      </c>
      <c r="N3" s="230" t="s">
        <v>55</v>
      </c>
      <c r="O3" s="328" t="s">
        <v>65</v>
      </c>
      <c r="Q3" s="233" t="s">
        <v>228</v>
      </c>
      <c r="R3" s="232" t="s">
        <v>55</v>
      </c>
      <c r="S3" s="231" t="s">
        <v>227</v>
      </c>
      <c r="T3" s="232" t="s">
        <v>55</v>
      </c>
      <c r="U3" s="231" t="s">
        <v>226</v>
      </c>
      <c r="V3" s="232" t="s">
        <v>55</v>
      </c>
      <c r="X3" s="233" t="s">
        <v>212</v>
      </c>
      <c r="Y3" s="232" t="s">
        <v>55</v>
      </c>
      <c r="Z3" s="231" t="s">
        <v>213</v>
      </c>
      <c r="AA3" s="232" t="s">
        <v>55</v>
      </c>
      <c r="AB3" s="231" t="s">
        <v>214</v>
      </c>
      <c r="AC3" s="232" t="s">
        <v>55</v>
      </c>
      <c r="AD3" s="231" t="s">
        <v>215</v>
      </c>
      <c r="AE3" s="232" t="s">
        <v>55</v>
      </c>
      <c r="AF3" s="231" t="s">
        <v>216</v>
      </c>
      <c r="AG3" s="232" t="s">
        <v>55</v>
      </c>
      <c r="AH3" s="231" t="s">
        <v>217</v>
      </c>
      <c r="AI3" s="230" t="s">
        <v>55</v>
      </c>
      <c r="AL3" s="233" t="s">
        <v>212</v>
      </c>
      <c r="AM3" s="232" t="s">
        <v>55</v>
      </c>
      <c r="AN3" s="231" t="s">
        <v>213</v>
      </c>
      <c r="AO3" s="232" t="s">
        <v>55</v>
      </c>
      <c r="AP3" s="231" t="s">
        <v>214</v>
      </c>
      <c r="AQ3" s="232" t="s">
        <v>55</v>
      </c>
      <c r="AR3" s="231" t="s">
        <v>215</v>
      </c>
      <c r="AS3" s="232" t="s">
        <v>55</v>
      </c>
      <c r="AT3" s="231" t="s">
        <v>216</v>
      </c>
      <c r="AU3" s="232" t="s">
        <v>55</v>
      </c>
      <c r="AV3" s="231" t="s">
        <v>217</v>
      </c>
      <c r="AW3" s="230" t="s">
        <v>55</v>
      </c>
      <c r="AZ3" s="233" t="s">
        <v>212</v>
      </c>
      <c r="BA3" s="232" t="s">
        <v>55</v>
      </c>
      <c r="BB3" s="231" t="s">
        <v>213</v>
      </c>
      <c r="BC3" s="232" t="s">
        <v>55</v>
      </c>
      <c r="BD3" s="231" t="s">
        <v>214</v>
      </c>
      <c r="BE3" s="232" t="s">
        <v>55</v>
      </c>
      <c r="BF3" s="231" t="s">
        <v>215</v>
      </c>
      <c r="BG3" s="232" t="s">
        <v>55</v>
      </c>
      <c r="BH3" s="231" t="s">
        <v>216</v>
      </c>
      <c r="BI3" s="232" t="s">
        <v>55</v>
      </c>
      <c r="BJ3" s="231" t="s">
        <v>217</v>
      </c>
      <c r="BK3" s="230" t="s">
        <v>55</v>
      </c>
      <c r="BN3" s="233" t="s">
        <v>212</v>
      </c>
      <c r="BO3" s="232" t="s">
        <v>55</v>
      </c>
      <c r="BP3" s="231" t="s">
        <v>213</v>
      </c>
      <c r="BQ3" s="232" t="s">
        <v>55</v>
      </c>
      <c r="BR3" s="231" t="s">
        <v>214</v>
      </c>
      <c r="BS3" s="232" t="s">
        <v>55</v>
      </c>
      <c r="BT3" s="231" t="s">
        <v>215</v>
      </c>
      <c r="BU3" s="232" t="s">
        <v>55</v>
      </c>
      <c r="BV3" s="231" t="s">
        <v>216</v>
      </c>
      <c r="BW3" s="232" t="s">
        <v>55</v>
      </c>
      <c r="BX3" s="231" t="s">
        <v>217</v>
      </c>
      <c r="BY3" s="230" t="s">
        <v>55</v>
      </c>
      <c r="CB3" s="233" t="s">
        <v>212</v>
      </c>
      <c r="CC3" s="232" t="s">
        <v>55</v>
      </c>
      <c r="CD3" s="231" t="s">
        <v>213</v>
      </c>
      <c r="CE3" s="232" t="s">
        <v>55</v>
      </c>
      <c r="CF3" s="231" t="s">
        <v>214</v>
      </c>
      <c r="CG3" s="232" t="s">
        <v>55</v>
      </c>
      <c r="CH3" s="231" t="s">
        <v>215</v>
      </c>
      <c r="CI3" s="232" t="s">
        <v>55</v>
      </c>
      <c r="CJ3" s="231" t="s">
        <v>216</v>
      </c>
      <c r="CK3" s="232" t="s">
        <v>55</v>
      </c>
      <c r="CL3" s="231" t="s">
        <v>217</v>
      </c>
      <c r="CM3" s="230" t="s">
        <v>55</v>
      </c>
    </row>
    <row r="4" spans="1:92" x14ac:dyDescent="0.2">
      <c r="A4" s="224">
        <v>97209</v>
      </c>
      <c r="B4" s="229" t="s">
        <v>8</v>
      </c>
      <c r="C4" s="222">
        <v>14888.417057825596</v>
      </c>
      <c r="D4" s="228">
        <v>0.39032193851813241</v>
      </c>
      <c r="E4" s="222">
        <v>11147.638587247744</v>
      </c>
      <c r="F4" s="228">
        <v>0.29225188187397189</v>
      </c>
      <c r="G4" s="222">
        <v>6244.1011445768136</v>
      </c>
      <c r="H4" s="228">
        <v>0.16369837394993406</v>
      </c>
      <c r="I4" s="222">
        <v>3742.3130284307094</v>
      </c>
      <c r="J4" s="228">
        <v>9.8110287354622822E-2</v>
      </c>
      <c r="K4" s="222">
        <v>1386.8082411045004</v>
      </c>
      <c r="L4" s="228">
        <v>3.6357235219731644E-2</v>
      </c>
      <c r="M4" s="222">
        <v>734.66310474168915</v>
      </c>
      <c r="N4" s="228">
        <v>1.926028308360711E-2</v>
      </c>
      <c r="O4" s="329">
        <v>38143.941163927055</v>
      </c>
      <c r="P4" s="229" t="s">
        <v>8</v>
      </c>
      <c r="Q4" s="222">
        <v>26036.055645073342</v>
      </c>
      <c r="R4" s="228">
        <v>0.68257382039210435</v>
      </c>
      <c r="S4" s="222">
        <v>9986.4141730075225</v>
      </c>
      <c r="T4" s="228">
        <v>0.26180866130455688</v>
      </c>
      <c r="U4" s="222">
        <v>2121.4713458461897</v>
      </c>
      <c r="V4" s="228">
        <v>5.5617518303338762E-2</v>
      </c>
      <c r="X4" s="310">
        <v>5731.7017354035443</v>
      </c>
      <c r="Y4" s="228">
        <v>0.37220867481399533</v>
      </c>
      <c r="Z4" s="222">
        <v>5058.1124632555766</v>
      </c>
      <c r="AA4" s="228">
        <v>0.32846673185724679</v>
      </c>
      <c r="AB4" s="222">
        <v>2410.9798336112781</v>
      </c>
      <c r="AC4" s="228">
        <v>0.15656565018530916</v>
      </c>
      <c r="AD4" s="222">
        <v>1464.7933232360292</v>
      </c>
      <c r="AE4" s="228">
        <v>9.5121624761181856E-2</v>
      </c>
      <c r="AF4" s="222">
        <v>460.47077233505672</v>
      </c>
      <c r="AG4" s="228">
        <v>2.9902326372420966E-2</v>
      </c>
      <c r="AH4" s="222">
        <v>273.10401760786419</v>
      </c>
      <c r="AI4" s="228">
        <v>1.7734992009845803E-2</v>
      </c>
      <c r="AJ4" s="210">
        <v>15399.162145449351</v>
      </c>
      <c r="AL4" s="310">
        <v>4768.4270344370134</v>
      </c>
      <c r="AM4" s="228">
        <v>0.41642138659007127</v>
      </c>
      <c r="AN4" s="222">
        <v>3101.3541027431802</v>
      </c>
      <c r="AO4" s="228">
        <v>0.27083777657585556</v>
      </c>
      <c r="AP4" s="222">
        <v>1920.1138056555601</v>
      </c>
      <c r="AQ4" s="228">
        <v>0.16768138582962072</v>
      </c>
      <c r="AR4" s="222">
        <v>1059.9495817742343</v>
      </c>
      <c r="AS4" s="228">
        <v>9.2564208568225503E-2</v>
      </c>
      <c r="AT4" s="222">
        <v>400.81538775362225</v>
      </c>
      <c r="AU4" s="228">
        <v>3.5002758421091476E-2</v>
      </c>
      <c r="AV4" s="222">
        <v>200.30583529884871</v>
      </c>
      <c r="AW4" s="228">
        <v>1.7492484015135413E-2</v>
      </c>
      <c r="AX4" s="210"/>
      <c r="AZ4" s="310">
        <v>3150.7976821773354</v>
      </c>
      <c r="BA4" s="228">
        <v>0.36572896905643187</v>
      </c>
      <c r="BB4" s="222">
        <v>2346.1384816700379</v>
      </c>
      <c r="BC4" s="228">
        <v>0.27232811964361214</v>
      </c>
      <c r="BD4" s="222">
        <v>1578.3719610951437</v>
      </c>
      <c r="BE4" s="228">
        <v>0.18320958955384173</v>
      </c>
      <c r="BF4" s="222">
        <v>916.20075321967761</v>
      </c>
      <c r="BG4" s="228">
        <v>0.10634803967870246</v>
      </c>
      <c r="BH4" s="222">
        <v>411.07995568827516</v>
      </c>
      <c r="BI4" s="228">
        <v>4.7716122569235409E-2</v>
      </c>
      <c r="BJ4" s="222">
        <v>212.5276834609289</v>
      </c>
      <c r="BK4" s="228">
        <v>2.4669159498176402E-2</v>
      </c>
      <c r="BL4" s="210"/>
      <c r="BN4" s="310">
        <v>246.96423481491917</v>
      </c>
      <c r="BO4" s="228">
        <v>0.46299302364638706</v>
      </c>
      <c r="BP4" s="222">
        <v>124.76989535493104</v>
      </c>
      <c r="BQ4" s="228">
        <v>0.23391075697141014</v>
      </c>
      <c r="BR4" s="222">
        <v>54.956902518311907</v>
      </c>
      <c r="BS4" s="228">
        <v>0.1030297463365973</v>
      </c>
      <c r="BT4" s="222">
        <v>71.968090688896893</v>
      </c>
      <c r="BU4" s="228">
        <v>0.13492125262219085</v>
      </c>
      <c r="BV4" s="222">
        <v>32.217795835476423</v>
      </c>
      <c r="BW4" s="228">
        <v>6.0399898472214282E-2</v>
      </c>
      <c r="BX4" s="222">
        <v>2.5311932248977298</v>
      </c>
      <c r="BY4" s="228">
        <v>4.7453219512004138E-3</v>
      </c>
      <c r="BZ4" s="210"/>
      <c r="CB4" s="310">
        <v>990.52637099278797</v>
      </c>
      <c r="CC4" s="228">
        <v>0.46172172454164467</v>
      </c>
      <c r="CD4" s="222">
        <v>517.26364422401866</v>
      </c>
      <c r="CE4" s="228">
        <v>0.24111610639344458</v>
      </c>
      <c r="CF4" s="222">
        <v>279.67864169652125</v>
      </c>
      <c r="CG4" s="228">
        <v>0.1303687701238625</v>
      </c>
      <c r="CH4" s="222">
        <v>229.40127951187088</v>
      </c>
      <c r="CI4" s="228">
        <v>0.1069325941136928</v>
      </c>
      <c r="CJ4" s="222">
        <v>82.224329492069785</v>
      </c>
      <c r="CK4" s="228">
        <v>3.8327863168657925E-2</v>
      </c>
      <c r="CL4" s="222">
        <v>46.194375149149522</v>
      </c>
      <c r="CM4" s="228">
        <v>2.1532941658697451E-2</v>
      </c>
      <c r="CN4" s="210"/>
    </row>
    <row r="5" spans="1:92" x14ac:dyDescent="0.2">
      <c r="A5" s="224">
        <v>97213</v>
      </c>
      <c r="B5" s="226" t="s">
        <v>10</v>
      </c>
      <c r="C5" s="222">
        <v>5484.4365954186242</v>
      </c>
      <c r="D5" s="225">
        <v>0.32386418283926161</v>
      </c>
      <c r="E5" s="222">
        <v>5128.6942538594067</v>
      </c>
      <c r="F5" s="225">
        <v>0.30285706556368897</v>
      </c>
      <c r="G5" s="222">
        <v>3170.4955687304137</v>
      </c>
      <c r="H5" s="225">
        <v>0.18722250475465649</v>
      </c>
      <c r="I5" s="222">
        <v>2086.4833679497901</v>
      </c>
      <c r="J5" s="225">
        <v>0.1232099631771184</v>
      </c>
      <c r="K5" s="222">
        <v>695.99925436186209</v>
      </c>
      <c r="L5" s="225">
        <v>4.1099796824879603E-2</v>
      </c>
      <c r="M5" s="222">
        <v>368.26310091982253</v>
      </c>
      <c r="N5" s="225">
        <v>2.1746486840394815E-2</v>
      </c>
      <c r="O5" s="329">
        <v>16934.372141239921</v>
      </c>
      <c r="P5" s="226" t="s">
        <v>10</v>
      </c>
      <c r="Q5" s="222">
        <v>10613.13084927803</v>
      </c>
      <c r="R5" s="225">
        <v>0.62672124840295051</v>
      </c>
      <c r="S5" s="222">
        <v>5256.9789366802033</v>
      </c>
      <c r="T5" s="225">
        <v>0.31043246793177487</v>
      </c>
      <c r="U5" s="222">
        <v>1064.2623552816847</v>
      </c>
      <c r="V5" s="225">
        <v>6.2846283665274422E-2</v>
      </c>
      <c r="X5" s="311">
        <v>2463.3331952615049</v>
      </c>
      <c r="Y5" s="225">
        <v>0.29699909133202279</v>
      </c>
      <c r="Z5" s="222">
        <v>2685.7402753766305</v>
      </c>
      <c r="AA5" s="225">
        <v>0.32381426226669952</v>
      </c>
      <c r="AB5" s="222">
        <v>1514.2160694709664</v>
      </c>
      <c r="AC5" s="225">
        <v>0.1825659628905712</v>
      </c>
      <c r="AD5" s="222">
        <v>1055.6004185646846</v>
      </c>
      <c r="AE5" s="225">
        <v>0.127271603259555</v>
      </c>
      <c r="AF5" s="222">
        <v>380.27508811884059</v>
      </c>
      <c r="AG5" s="225">
        <v>4.5848996735299873E-2</v>
      </c>
      <c r="AH5" s="222">
        <v>194.9114913328134</v>
      </c>
      <c r="AI5" s="225">
        <v>2.3500083515851627E-2</v>
      </c>
      <c r="AJ5" s="210">
        <v>8294.0765381254405</v>
      </c>
      <c r="AL5" s="311">
        <v>1329.2099491871622</v>
      </c>
      <c r="AM5" s="225">
        <v>0.34366852391555441</v>
      </c>
      <c r="AN5" s="222">
        <v>1102.7524540558456</v>
      </c>
      <c r="AO5" s="225">
        <v>0.28511771850743534</v>
      </c>
      <c r="AP5" s="222">
        <v>789.23559461824198</v>
      </c>
      <c r="AQ5" s="225">
        <v>0.20405762986496742</v>
      </c>
      <c r="AR5" s="222">
        <v>451.57473174344261</v>
      </c>
      <c r="AS5" s="225">
        <v>0.11675508567381272</v>
      </c>
      <c r="AT5" s="222">
        <v>117.39315890211043</v>
      </c>
      <c r="AU5" s="225">
        <v>3.0352115301532135E-2</v>
      </c>
      <c r="AV5" s="222">
        <v>77.54342057665913</v>
      </c>
      <c r="AW5" s="225">
        <v>2.0048926736697989E-2</v>
      </c>
      <c r="AX5" s="210"/>
      <c r="AZ5" s="311">
        <v>1102.5831695716524</v>
      </c>
      <c r="BA5" s="225">
        <v>0.33292238138397812</v>
      </c>
      <c r="BB5" s="222">
        <v>955.00028181508878</v>
      </c>
      <c r="BC5" s="225">
        <v>0.28836007733345675</v>
      </c>
      <c r="BD5" s="222">
        <v>662.01150791479699</v>
      </c>
      <c r="BE5" s="225">
        <v>0.19989280972265894</v>
      </c>
      <c r="BF5" s="222">
        <v>397.55985975964251</v>
      </c>
      <c r="BG5" s="225">
        <v>0.12004225976465828</v>
      </c>
      <c r="BH5" s="222">
        <v>122.40858787437506</v>
      </c>
      <c r="BI5" s="225">
        <v>3.6960983716828405E-2</v>
      </c>
      <c r="BJ5" s="222">
        <v>72.269113870491339</v>
      </c>
      <c r="BK5" s="225">
        <v>2.1821488078419556E-2</v>
      </c>
      <c r="BL5" s="210"/>
      <c r="BN5" s="311">
        <v>79.393980809351717</v>
      </c>
      <c r="BO5" s="225">
        <v>0.30557586671144338</v>
      </c>
      <c r="BP5" s="222">
        <v>81.151419741932486</v>
      </c>
      <c r="BQ5" s="225">
        <v>0.31233999315454708</v>
      </c>
      <c r="BR5" s="222">
        <v>40.202848437959474</v>
      </c>
      <c r="BS5" s="225">
        <v>0.15473490723683711</v>
      </c>
      <c r="BT5" s="222">
        <v>36.557123458830809</v>
      </c>
      <c r="BU5" s="225">
        <v>0.14070304286963839</v>
      </c>
      <c r="BV5" s="222">
        <v>12.49506559828755</v>
      </c>
      <c r="BW5" s="225">
        <v>4.8091687315461047E-2</v>
      </c>
      <c r="BX5" s="222">
        <v>10.01713741788036</v>
      </c>
      <c r="BY5" s="225">
        <v>3.8554502712072981E-2</v>
      </c>
      <c r="BZ5" s="210"/>
      <c r="CB5" s="311">
        <v>509.91630058895373</v>
      </c>
      <c r="CC5" s="225">
        <v>0.42459899330184808</v>
      </c>
      <c r="CD5" s="222">
        <v>304.04982286990816</v>
      </c>
      <c r="CE5" s="225">
        <v>0.25317733234858053</v>
      </c>
      <c r="CF5" s="222">
        <v>164.82954828844845</v>
      </c>
      <c r="CG5" s="225">
        <v>0.13725087860270235</v>
      </c>
      <c r="CH5" s="222">
        <v>145.19123442318968</v>
      </c>
      <c r="CI5" s="225">
        <v>0.1208983746962696</v>
      </c>
      <c r="CJ5" s="222">
        <v>63.427353868248524</v>
      </c>
      <c r="CK5" s="225">
        <v>5.2814923878983386E-2</v>
      </c>
      <c r="CL5" s="222">
        <v>13.52193772197834</v>
      </c>
      <c r="CM5" s="225">
        <v>1.1259497171616135E-2</v>
      </c>
      <c r="CN5" s="210"/>
    </row>
    <row r="6" spans="1:92" x14ac:dyDescent="0.2">
      <c r="A6" s="224">
        <v>97224</v>
      </c>
      <c r="B6" s="226" t="s">
        <v>19</v>
      </c>
      <c r="C6" s="222">
        <v>2009.5593566032135</v>
      </c>
      <c r="D6" s="225">
        <v>0.29095523960135689</v>
      </c>
      <c r="E6" s="222">
        <v>2097.9630121020473</v>
      </c>
      <c r="F6" s="225">
        <v>0.30375481513157482</v>
      </c>
      <c r="G6" s="222">
        <v>1410.3826190167895</v>
      </c>
      <c r="H6" s="225">
        <v>0.20420308138558965</v>
      </c>
      <c r="I6" s="222">
        <v>898.55428185924598</v>
      </c>
      <c r="J6" s="225">
        <v>0.13009771297081577</v>
      </c>
      <c r="K6" s="222">
        <v>314.93015477409801</v>
      </c>
      <c r="L6" s="225">
        <v>4.559734866198456E-2</v>
      </c>
      <c r="M6" s="222">
        <v>175.37520155939592</v>
      </c>
      <c r="N6" s="225">
        <v>2.5391802248678447E-2</v>
      </c>
      <c r="O6" s="329">
        <v>6906.7646259147896</v>
      </c>
      <c r="P6" s="226" t="s">
        <v>19</v>
      </c>
      <c r="Q6" s="222">
        <v>4107.5223687052603</v>
      </c>
      <c r="R6" s="225">
        <v>0.59471005473293159</v>
      </c>
      <c r="S6" s="222">
        <v>2308.9369008760355</v>
      </c>
      <c r="T6" s="225">
        <v>0.33430079435640542</v>
      </c>
      <c r="U6" s="222">
        <v>490.30535633349393</v>
      </c>
      <c r="V6" s="225">
        <v>7.0989150910663004E-2</v>
      </c>
      <c r="X6" s="311">
        <v>1167.127981387496</v>
      </c>
      <c r="Y6" s="225">
        <v>0.27607989347417317</v>
      </c>
      <c r="Z6" s="222">
        <v>1329.8287344736302</v>
      </c>
      <c r="AA6" s="225">
        <v>0.3145661668705047</v>
      </c>
      <c r="AB6" s="222">
        <v>891.56319156953111</v>
      </c>
      <c r="AC6" s="225">
        <v>0.21089604129051262</v>
      </c>
      <c r="AD6" s="222">
        <v>543.51337700016325</v>
      </c>
      <c r="AE6" s="225">
        <v>0.12856611924050371</v>
      </c>
      <c r="AF6" s="222">
        <v>187.73796977742293</v>
      </c>
      <c r="AG6" s="225">
        <v>4.4408736251521898E-2</v>
      </c>
      <c r="AH6" s="222">
        <v>107.72958513368005</v>
      </c>
      <c r="AI6" s="225">
        <v>2.548304287278387E-2</v>
      </c>
      <c r="AJ6" s="210">
        <v>4227.5008393419239</v>
      </c>
      <c r="AL6" s="311">
        <v>363.27997730720637</v>
      </c>
      <c r="AM6" s="225">
        <v>0.25949531752546101</v>
      </c>
      <c r="AN6" s="222">
        <v>448.23673902608243</v>
      </c>
      <c r="AO6" s="225">
        <v>0.32018096836035864</v>
      </c>
      <c r="AP6" s="222">
        <v>287.96163531846327</v>
      </c>
      <c r="AQ6" s="225">
        <v>0.20569450743200463</v>
      </c>
      <c r="AR6" s="222">
        <v>197.79973752858368</v>
      </c>
      <c r="AS6" s="225">
        <v>0.14129076443160873</v>
      </c>
      <c r="AT6" s="222">
        <v>67.61149130645147</v>
      </c>
      <c r="AU6" s="225">
        <v>4.8295712675903463E-2</v>
      </c>
      <c r="AV6" s="222">
        <v>35.058521742696357</v>
      </c>
      <c r="AW6" s="225">
        <v>2.5042729574663521E-2</v>
      </c>
      <c r="AX6" s="210"/>
      <c r="AZ6" s="311">
        <v>137.46715051618909</v>
      </c>
      <c r="BA6" s="225">
        <v>0.27746581034963513</v>
      </c>
      <c r="BB6" s="222">
        <v>142.64957017201775</v>
      </c>
      <c r="BC6" s="225">
        <v>0.28792608586983681</v>
      </c>
      <c r="BD6" s="222">
        <v>110.20667202557752</v>
      </c>
      <c r="BE6" s="225">
        <v>0.22244284139658649</v>
      </c>
      <c r="BF6" s="222">
        <v>70.068676751747134</v>
      </c>
      <c r="BG6" s="225">
        <v>0.14142769455863982</v>
      </c>
      <c r="BH6" s="222">
        <v>22.52296379546442</v>
      </c>
      <c r="BI6" s="225">
        <v>4.5460696446516229E-2</v>
      </c>
      <c r="BJ6" s="222">
        <v>12.523126644062341</v>
      </c>
      <c r="BK6" s="225">
        <v>2.527687137878554E-2</v>
      </c>
      <c r="BL6" s="210"/>
      <c r="BN6" s="311">
        <v>17.56474446964544</v>
      </c>
      <c r="BO6" s="225">
        <v>0.30489017879758307</v>
      </c>
      <c r="BP6" s="222">
        <v>17.519201675432228</v>
      </c>
      <c r="BQ6" s="225">
        <v>0.30409964349007523</v>
      </c>
      <c r="BR6" s="222">
        <v>2.5177575660214901</v>
      </c>
      <c r="BS6" s="225">
        <v>4.3703428524101674E-2</v>
      </c>
      <c r="BT6" s="222">
        <v>10.00536907804085</v>
      </c>
      <c r="BU6" s="225">
        <v>0.17367396220374742</v>
      </c>
      <c r="BV6" s="222">
        <v>7.49529860068166</v>
      </c>
      <c r="BW6" s="225">
        <v>0.13010396675296668</v>
      </c>
      <c r="BX6" s="222">
        <v>2.50769837010554</v>
      </c>
      <c r="BY6" s="225">
        <v>4.352882023152594E-2</v>
      </c>
      <c r="BZ6" s="210"/>
      <c r="CB6" s="311">
        <v>324.11950292267647</v>
      </c>
      <c r="CC6" s="225">
        <v>0.44628118861005772</v>
      </c>
      <c r="CD6" s="222">
        <v>159.7287667548847</v>
      </c>
      <c r="CE6" s="225">
        <v>0.21993105394708218</v>
      </c>
      <c r="CF6" s="222">
        <v>118.13336253719606</v>
      </c>
      <c r="CG6" s="225">
        <v>0.16265820776659662</v>
      </c>
      <c r="CH6" s="222">
        <v>77.167121500711119</v>
      </c>
      <c r="CI6" s="225">
        <v>0.10625165839887719</v>
      </c>
      <c r="CJ6" s="222">
        <v>29.562431294077491</v>
      </c>
      <c r="CK6" s="225">
        <v>4.0704606964893114E-2</v>
      </c>
      <c r="CL6" s="222">
        <v>17.55626966885167</v>
      </c>
      <c r="CM6" s="225">
        <v>2.4173284312493198E-2</v>
      </c>
      <c r="CN6" s="210"/>
    </row>
    <row r="7" spans="1:92" x14ac:dyDescent="0.2">
      <c r="A7" s="224">
        <v>97229</v>
      </c>
      <c r="B7" s="223" t="s">
        <v>24</v>
      </c>
      <c r="C7" s="222">
        <v>3592.5664689746282</v>
      </c>
      <c r="D7" s="221">
        <v>0.39628275125357965</v>
      </c>
      <c r="E7" s="222">
        <v>2805.1263858208536</v>
      </c>
      <c r="F7" s="221">
        <v>0.3094231411964305</v>
      </c>
      <c r="G7" s="222">
        <v>1342.8150394410434</v>
      </c>
      <c r="H7" s="221">
        <v>0.14812097224919538</v>
      </c>
      <c r="I7" s="222">
        <v>915.6884951963217</v>
      </c>
      <c r="J7" s="221">
        <v>0.10100621917545691</v>
      </c>
      <c r="K7" s="222">
        <v>281.30205418976828</v>
      </c>
      <c r="L7" s="221">
        <v>3.1029391642521671E-2</v>
      </c>
      <c r="M7" s="222">
        <v>128.16605378509689</v>
      </c>
      <c r="N7" s="221">
        <v>1.4137524482815951E-2</v>
      </c>
      <c r="O7" s="329">
        <v>9065.6644974077117</v>
      </c>
      <c r="P7" s="223" t="s">
        <v>24</v>
      </c>
      <c r="Q7" s="222">
        <v>6397.6928547954813</v>
      </c>
      <c r="R7" s="221">
        <v>0.70570589245001003</v>
      </c>
      <c r="S7" s="222">
        <v>2258.5035346373652</v>
      </c>
      <c r="T7" s="221">
        <v>0.24912719142465228</v>
      </c>
      <c r="U7" s="222">
        <v>409.46810797486518</v>
      </c>
      <c r="V7" s="221">
        <v>4.5166916125337624E-2</v>
      </c>
      <c r="X7" s="311">
        <v>1464.3666861504319</v>
      </c>
      <c r="Y7" s="221">
        <v>0.33486628638269744</v>
      </c>
      <c r="Z7" s="222">
        <v>1571.4659508288387</v>
      </c>
      <c r="AA7" s="221">
        <v>0.35935737415215208</v>
      </c>
      <c r="AB7" s="222">
        <v>667.81204367343184</v>
      </c>
      <c r="AC7" s="221">
        <v>0.15271293807867259</v>
      </c>
      <c r="AD7" s="222">
        <v>465.64467997210971</v>
      </c>
      <c r="AE7" s="221">
        <v>0.10648200770397866</v>
      </c>
      <c r="AF7" s="222">
        <v>134.86772780106492</v>
      </c>
      <c r="AG7" s="221">
        <v>3.0841083444980533E-2</v>
      </c>
      <c r="AH7" s="222">
        <v>68.832208194148237</v>
      </c>
      <c r="AI7" s="221">
        <v>1.5740310237518783E-2</v>
      </c>
      <c r="AJ7" s="210">
        <v>4372.989296620025</v>
      </c>
      <c r="AL7" s="311">
        <v>1201.4275778869194</v>
      </c>
      <c r="AM7" s="221">
        <v>0.45085807647452603</v>
      </c>
      <c r="AN7" s="222">
        <v>682.01965959974814</v>
      </c>
      <c r="AO7" s="221">
        <v>0.25594058060975805</v>
      </c>
      <c r="AP7" s="222">
        <v>413.78917444532124</v>
      </c>
      <c r="AQ7" s="221">
        <v>0.15528209497614764</v>
      </c>
      <c r="AR7" s="222">
        <v>246.58509909041823</v>
      </c>
      <c r="AS7" s="221">
        <v>9.2535651344645892E-2</v>
      </c>
      <c r="AT7" s="222">
        <v>81.313888117178152</v>
      </c>
      <c r="AU7" s="221">
        <v>3.0514551074027674E-2</v>
      </c>
      <c r="AV7" s="222">
        <v>39.62240509329817</v>
      </c>
      <c r="AW7" s="221">
        <v>1.4869045520894708E-2</v>
      </c>
      <c r="AX7" s="210"/>
      <c r="AZ7" s="311">
        <v>453.72418919018151</v>
      </c>
      <c r="BA7" s="221">
        <v>0.38444528050502613</v>
      </c>
      <c r="BB7" s="222">
        <v>376.9856476748256</v>
      </c>
      <c r="BC7" s="221">
        <v>0.31942390668082449</v>
      </c>
      <c r="BD7" s="222">
        <v>172.19938170508101</v>
      </c>
      <c r="BE7" s="221">
        <v>0.14590634834911401</v>
      </c>
      <c r="BF7" s="222">
        <v>120.59444561785143</v>
      </c>
      <c r="BG7" s="221">
        <v>0.10218094291082658</v>
      </c>
      <c r="BH7" s="222">
        <v>49.267154830712293</v>
      </c>
      <c r="BI7" s="221">
        <v>4.1744578776774656E-2</v>
      </c>
      <c r="BJ7" s="222">
        <v>7.43404289081729</v>
      </c>
      <c r="BK7" s="221">
        <v>6.298942777434125E-3</v>
      </c>
      <c r="BL7" s="210"/>
      <c r="BN7" s="311">
        <v>277.67191977687634</v>
      </c>
      <c r="BO7" s="221">
        <v>0.66759130659411048</v>
      </c>
      <c r="BP7" s="222">
        <v>81.581600861543976</v>
      </c>
      <c r="BQ7" s="221">
        <v>0.19614215062495807</v>
      </c>
      <c r="BR7" s="222">
        <v>27.121674453939409</v>
      </c>
      <c r="BS7" s="221">
        <v>6.5207148422767328E-2</v>
      </c>
      <c r="BT7" s="222">
        <v>19.740891455156898</v>
      </c>
      <c r="BU7" s="221">
        <v>4.7461938284831202E-2</v>
      </c>
      <c r="BV7" s="222">
        <v>4.9386766749172404</v>
      </c>
      <c r="BW7" s="221">
        <v>1.1873788379117272E-2</v>
      </c>
      <c r="BX7" s="222">
        <v>4.8762368283178006</v>
      </c>
      <c r="BY7" s="221">
        <v>1.1723667694215638E-2</v>
      </c>
      <c r="BZ7" s="210"/>
      <c r="CB7" s="311">
        <v>195.3760959702187</v>
      </c>
      <c r="CC7" s="221">
        <v>0.45248830789780148</v>
      </c>
      <c r="CD7" s="222">
        <v>93.073526855897455</v>
      </c>
      <c r="CE7" s="221">
        <v>0.21555698750130206</v>
      </c>
      <c r="CF7" s="222">
        <v>61.892765163269928</v>
      </c>
      <c r="CG7" s="221">
        <v>0.14334277917045152</v>
      </c>
      <c r="CH7" s="222">
        <v>63.123379060785389</v>
      </c>
      <c r="CI7" s="221">
        <v>0.1461928637593419</v>
      </c>
      <c r="CJ7" s="222">
        <v>10.91460676589568</v>
      </c>
      <c r="CK7" s="221">
        <v>2.5278076738839361E-2</v>
      </c>
      <c r="CL7" s="222">
        <v>7.4011607785153997</v>
      </c>
      <c r="CM7" s="221">
        <v>1.7140984932263612E-2</v>
      </c>
      <c r="CN7" s="210"/>
    </row>
    <row r="8" spans="1:92" ht="13.5" thickBot="1" x14ac:dyDescent="0.25">
      <c r="A8" s="224"/>
      <c r="B8" s="217" t="s">
        <v>34</v>
      </c>
      <c r="C8" s="216">
        <v>25974.979478822061</v>
      </c>
      <c r="D8" s="215">
        <v>0.36558350540763362</v>
      </c>
      <c r="E8" s="216">
        <v>21179.422239030053</v>
      </c>
      <c r="F8" s="215">
        <v>0.29808868303306657</v>
      </c>
      <c r="G8" s="216">
        <v>12167.79437176506</v>
      </c>
      <c r="H8" s="215">
        <v>0.17125499264151386</v>
      </c>
      <c r="I8" s="216">
        <v>7643.0391734360674</v>
      </c>
      <c r="J8" s="215">
        <v>0.10757155959529299</v>
      </c>
      <c r="K8" s="216">
        <v>2679.0397044302285</v>
      </c>
      <c r="L8" s="215">
        <v>3.7706005776457649E-2</v>
      </c>
      <c r="M8" s="216">
        <v>1406.4674610060044</v>
      </c>
      <c r="N8" s="215">
        <v>1.9795253546035407E-2</v>
      </c>
      <c r="O8" s="329">
        <v>71050.742428489466</v>
      </c>
      <c r="P8" s="217" t="s">
        <v>34</v>
      </c>
      <c r="Q8" s="216">
        <v>47154.401717852117</v>
      </c>
      <c r="R8" s="215">
        <v>0.66367218844070019</v>
      </c>
      <c r="S8" s="216">
        <v>19810.833545201127</v>
      </c>
      <c r="T8" s="215">
        <v>0.27882655223680686</v>
      </c>
      <c r="U8" s="216">
        <v>4085.5071654362328</v>
      </c>
      <c r="V8" s="215">
        <v>5.7501259322493052E-2</v>
      </c>
      <c r="X8" s="246">
        <v>10826.529598202977</v>
      </c>
      <c r="Y8" s="215">
        <v>0.3352517654032337</v>
      </c>
      <c r="Z8" s="216">
        <v>10645.147423934677</v>
      </c>
      <c r="AA8" s="215">
        <v>0.32963512771850251</v>
      </c>
      <c r="AB8" s="216">
        <v>5484.5711383252074</v>
      </c>
      <c r="AC8" s="215">
        <v>0.16983393800616814</v>
      </c>
      <c r="AD8" s="216">
        <v>3529.5517987729863</v>
      </c>
      <c r="AE8" s="215">
        <v>0.10929526963258927</v>
      </c>
      <c r="AF8" s="216">
        <v>1163.3515580323851</v>
      </c>
      <c r="AG8" s="215">
        <v>3.6024070324409005E-2</v>
      </c>
      <c r="AH8" s="216">
        <v>644.57730226850595</v>
      </c>
      <c r="AI8" s="215">
        <v>1.9959828915097472E-2</v>
      </c>
      <c r="AJ8" s="210">
        <v>32293.728819536736</v>
      </c>
      <c r="AL8" s="246">
        <v>7662.3445388183018</v>
      </c>
      <c r="AM8" s="215">
        <v>0.39530485178835639</v>
      </c>
      <c r="AN8" s="216">
        <v>5334.3629554248564</v>
      </c>
      <c r="AO8" s="215">
        <v>0.27520291560848142</v>
      </c>
      <c r="AP8" s="216">
        <v>3411.1002100375867</v>
      </c>
      <c r="AQ8" s="215">
        <v>0.17598066181086863</v>
      </c>
      <c r="AR8" s="216">
        <v>1955.9091501366788</v>
      </c>
      <c r="AS8" s="215">
        <v>0.10090650097881282</v>
      </c>
      <c r="AT8" s="216">
        <v>667.13392607936237</v>
      </c>
      <c r="AU8" s="215">
        <v>3.4417830787397373E-2</v>
      </c>
      <c r="AV8" s="216">
        <v>352.53018271150233</v>
      </c>
      <c r="AW8" s="215">
        <v>1.8187239026083324E-2</v>
      </c>
      <c r="AX8" s="210"/>
      <c r="AZ8" s="246">
        <v>4844.5721914553578</v>
      </c>
      <c r="BA8" s="215">
        <v>0.35615066379338189</v>
      </c>
      <c r="BB8" s="216">
        <v>3820.7739813319699</v>
      </c>
      <c r="BC8" s="215">
        <v>0.28088572858010696</v>
      </c>
      <c r="BD8" s="216">
        <v>2522.7895227405993</v>
      </c>
      <c r="BE8" s="215">
        <v>0.18546388156208632</v>
      </c>
      <c r="BF8" s="216">
        <v>1504.4237353489186</v>
      </c>
      <c r="BG8" s="215">
        <v>0.11059831308037053</v>
      </c>
      <c r="BH8" s="216">
        <v>605.27866218882696</v>
      </c>
      <c r="BI8" s="215">
        <v>4.4497303125905399E-2</v>
      </c>
      <c r="BJ8" s="216">
        <v>304.75396686629989</v>
      </c>
      <c r="BK8" s="215">
        <v>2.2404109858148901E-2</v>
      </c>
      <c r="BL8" s="210"/>
      <c r="BN8" s="246">
        <v>621.59487987079274</v>
      </c>
      <c r="BO8" s="215">
        <v>0.49069402562578041</v>
      </c>
      <c r="BP8" s="216">
        <v>305.02211763383968</v>
      </c>
      <c r="BQ8" s="215">
        <v>0.24078790809499698</v>
      </c>
      <c r="BR8" s="216">
        <v>124.79918297623227</v>
      </c>
      <c r="BS8" s="215">
        <v>9.8517885961584825E-2</v>
      </c>
      <c r="BT8" s="216">
        <v>138.27147468092545</v>
      </c>
      <c r="BU8" s="215">
        <v>0.1091530653445856</v>
      </c>
      <c r="BV8" s="216">
        <v>57.146836709362873</v>
      </c>
      <c r="BW8" s="215">
        <v>4.5112358973299842E-2</v>
      </c>
      <c r="BX8" s="216">
        <v>19.932265841201431</v>
      </c>
      <c r="BY8" s="215">
        <v>1.5734755999752454E-2</v>
      </c>
      <c r="BZ8" s="210"/>
      <c r="CB8" s="246">
        <v>2019.938270474637</v>
      </c>
      <c r="CC8" s="215">
        <v>0.44844926120458234</v>
      </c>
      <c r="CD8" s="216">
        <v>1074.1157607047089</v>
      </c>
      <c r="CE8" s="215">
        <v>0.23846591075431228</v>
      </c>
      <c r="CF8" s="216">
        <v>624.53431768543567</v>
      </c>
      <c r="CG8" s="215">
        <v>0.13865371900554732</v>
      </c>
      <c r="CH8" s="216">
        <v>514.88301449655705</v>
      </c>
      <c r="CI8" s="215">
        <v>0.11430988304583861</v>
      </c>
      <c r="CJ8" s="216">
        <v>186.1287214202915</v>
      </c>
      <c r="CK8" s="215">
        <v>4.1322692297062112E-2</v>
      </c>
      <c r="CL8" s="216">
        <v>84.673743318494942</v>
      </c>
      <c r="CM8" s="215">
        <v>1.8798533692657361E-2</v>
      </c>
      <c r="CN8" s="210"/>
    </row>
    <row r="9" spans="1:92" x14ac:dyDescent="0.2">
      <c r="A9" s="224">
        <v>97212</v>
      </c>
      <c r="B9" s="229" t="s">
        <v>9</v>
      </c>
      <c r="C9" s="222">
        <v>1480.9983695563517</v>
      </c>
      <c r="D9" s="228">
        <v>0.34554172776723718</v>
      </c>
      <c r="E9" s="222">
        <v>1227.8790714410477</v>
      </c>
      <c r="F9" s="228">
        <v>0.28648475552479435</v>
      </c>
      <c r="G9" s="222">
        <v>713.61537384025291</v>
      </c>
      <c r="H9" s="228">
        <v>0.16649842046206342</v>
      </c>
      <c r="I9" s="222">
        <v>537.93696047076708</v>
      </c>
      <c r="J9" s="228">
        <v>0.12550970384025945</v>
      </c>
      <c r="K9" s="222">
        <v>240.43577712868378</v>
      </c>
      <c r="L9" s="228">
        <v>5.6097694335066284E-2</v>
      </c>
      <c r="M9" s="222">
        <v>85.153329062434764</v>
      </c>
      <c r="N9" s="228">
        <v>1.9867698070579285E-2</v>
      </c>
      <c r="O9" s="329">
        <v>4286.0188814995381</v>
      </c>
      <c r="P9" s="229" t="s">
        <v>9</v>
      </c>
      <c r="Q9" s="222">
        <v>2708.8774409973994</v>
      </c>
      <c r="R9" s="228">
        <v>0.63202648329203148</v>
      </c>
      <c r="S9" s="222">
        <v>1251.5523343110199</v>
      </c>
      <c r="T9" s="228">
        <v>0.29200812430232287</v>
      </c>
      <c r="U9" s="222">
        <v>325.58910619111856</v>
      </c>
      <c r="V9" s="228">
        <v>7.5965392405645579E-2</v>
      </c>
      <c r="X9" s="311">
        <v>999.20372360062106</v>
      </c>
      <c r="Y9" s="228">
        <v>0.34304961297340075</v>
      </c>
      <c r="Z9" s="222">
        <v>871.59663521306379</v>
      </c>
      <c r="AA9" s="228">
        <v>0.29923916546398871</v>
      </c>
      <c r="AB9" s="222">
        <v>440.76381280427262</v>
      </c>
      <c r="AC9" s="228">
        <v>0.1513243514048612</v>
      </c>
      <c r="AD9" s="222">
        <v>388.18897784293097</v>
      </c>
      <c r="AE9" s="228">
        <v>0.13327420171102605</v>
      </c>
      <c r="AF9" s="222">
        <v>157.8484235256725</v>
      </c>
      <c r="AG9" s="228">
        <v>5.419299320044061E-2</v>
      </c>
      <c r="AH9" s="222">
        <v>55.107509935789103</v>
      </c>
      <c r="AI9" s="228">
        <v>1.8919675246282817E-2</v>
      </c>
      <c r="AJ9" s="210">
        <v>2912.7090829223498</v>
      </c>
      <c r="AL9" s="311">
        <v>135.22863252162054</v>
      </c>
      <c r="AM9" s="228">
        <v>0.29836234170036868</v>
      </c>
      <c r="AN9" s="222">
        <v>125.13236305368051</v>
      </c>
      <c r="AO9" s="228">
        <v>0.27608638915451339</v>
      </c>
      <c r="AP9" s="222">
        <v>95.165493549439759</v>
      </c>
      <c r="AQ9" s="228">
        <v>0.20996884295152904</v>
      </c>
      <c r="AR9" s="222">
        <v>60.137686704499423</v>
      </c>
      <c r="AS9" s="228">
        <v>0.13268507338287883</v>
      </c>
      <c r="AT9" s="222">
        <v>25.037420756628972</v>
      </c>
      <c r="AU9" s="228">
        <v>5.5241433325082891E-2</v>
      </c>
      <c r="AV9" s="222">
        <v>12.534665574267381</v>
      </c>
      <c r="AW9" s="228">
        <v>2.7655919485627248E-2</v>
      </c>
      <c r="AX9" s="210"/>
      <c r="AZ9" s="311">
        <v>82.556683074305823</v>
      </c>
      <c r="BA9" s="228">
        <v>0.24097216674567368</v>
      </c>
      <c r="BB9" s="222">
        <v>95.001502571457806</v>
      </c>
      <c r="BC9" s="228">
        <v>0.27729696817075483</v>
      </c>
      <c r="BD9" s="222">
        <v>85.019473024870123</v>
      </c>
      <c r="BE9" s="228">
        <v>0.24816072869519867</v>
      </c>
      <c r="BF9" s="222">
        <v>47.519872762527882</v>
      </c>
      <c r="BG9" s="228">
        <v>0.13870429717674737</v>
      </c>
      <c r="BH9" s="222">
        <v>24.997787709960729</v>
      </c>
      <c r="BI9" s="228">
        <v>7.2965274814830727E-2</v>
      </c>
      <c r="BJ9" s="222">
        <v>7.5030987124867803</v>
      </c>
      <c r="BK9" s="228">
        <v>2.1900564396794799E-2</v>
      </c>
      <c r="BL9" s="210"/>
      <c r="BN9" s="311">
        <v>22.555509329265689</v>
      </c>
      <c r="BO9" s="228">
        <v>0.5</v>
      </c>
      <c r="BP9" s="222">
        <v>7.5032225042092504</v>
      </c>
      <c r="BQ9" s="228">
        <v>0.16632793333719684</v>
      </c>
      <c r="BR9" s="222">
        <v>7.5261434125282198</v>
      </c>
      <c r="BS9" s="228">
        <v>0.1668360333314016</v>
      </c>
      <c r="BT9" s="222">
        <v>2.50426108086958</v>
      </c>
      <c r="BU9" s="228">
        <v>5.5513290440759644E-2</v>
      </c>
      <c r="BV9" s="222">
        <v>2.50426108086958</v>
      </c>
      <c r="BW9" s="228">
        <v>5.5513290440759644E-2</v>
      </c>
      <c r="BX9" s="222">
        <v>2.5176212507890599</v>
      </c>
      <c r="BY9" s="228">
        <v>5.5809452449882294E-2</v>
      </c>
      <c r="BZ9" s="210"/>
      <c r="CB9" s="311">
        <v>241.45382103053885</v>
      </c>
      <c r="CC9" s="228">
        <v>0.4535501568843085</v>
      </c>
      <c r="CD9" s="222">
        <v>128.64534809863602</v>
      </c>
      <c r="CE9" s="228">
        <v>0.24164917980400549</v>
      </c>
      <c r="CF9" s="222">
        <v>85.140451049142229</v>
      </c>
      <c r="CG9" s="228">
        <v>0.15992898669288483</v>
      </c>
      <c r="CH9" s="222">
        <v>39.586162079939271</v>
      </c>
      <c r="CI9" s="228">
        <v>7.4359187794892159E-2</v>
      </c>
      <c r="CJ9" s="222">
        <v>30.047884055551972</v>
      </c>
      <c r="CK9" s="228">
        <v>5.6442356013547718E-2</v>
      </c>
      <c r="CL9" s="222">
        <v>7.4904335891024401</v>
      </c>
      <c r="CM9" s="228">
        <v>1.4070132810361364E-2</v>
      </c>
      <c r="CN9" s="210"/>
    </row>
    <row r="10" spans="1:92" x14ac:dyDescent="0.2">
      <c r="A10" s="224">
        <v>97222</v>
      </c>
      <c r="B10" s="226" t="s">
        <v>17</v>
      </c>
      <c r="C10" s="222">
        <v>2647.0128735784015</v>
      </c>
      <c r="D10" s="225">
        <v>0.28313290735561847</v>
      </c>
      <c r="E10" s="222">
        <v>2801.7059127484449</v>
      </c>
      <c r="F10" s="225">
        <v>0.29967936633399178</v>
      </c>
      <c r="G10" s="222">
        <v>1855.4184966282307</v>
      </c>
      <c r="H10" s="225">
        <v>0.19846145765115492</v>
      </c>
      <c r="I10" s="222">
        <v>1252.2288330725623</v>
      </c>
      <c r="J10" s="225">
        <v>0.1339423747127714</v>
      </c>
      <c r="K10" s="222">
        <v>560.3662799397481</v>
      </c>
      <c r="L10" s="225">
        <v>5.9938557763381424E-2</v>
      </c>
      <c r="M10" s="222">
        <v>232.27933954846955</v>
      </c>
      <c r="N10" s="225">
        <v>2.484533618308191E-2</v>
      </c>
      <c r="O10" s="329">
        <v>9349.0117355158582</v>
      </c>
      <c r="P10" s="226" t="s">
        <v>17</v>
      </c>
      <c r="Q10" s="222">
        <v>5448.7187863268464</v>
      </c>
      <c r="R10" s="225">
        <v>0.58281227368961019</v>
      </c>
      <c r="S10" s="222">
        <v>3107.6473297007933</v>
      </c>
      <c r="T10" s="225">
        <v>0.33240383236392634</v>
      </c>
      <c r="U10" s="222">
        <v>792.64561948821768</v>
      </c>
      <c r="V10" s="225">
        <v>8.4783893946463337E-2</v>
      </c>
      <c r="X10" s="311">
        <v>1503.2893203707042</v>
      </c>
      <c r="Y10" s="225">
        <v>0.26725430605063011</v>
      </c>
      <c r="Z10" s="222">
        <v>1793.1836980805404</v>
      </c>
      <c r="AA10" s="225">
        <v>0.31879163801525584</v>
      </c>
      <c r="AB10" s="222">
        <v>1119.7797711265989</v>
      </c>
      <c r="AC10" s="225">
        <v>0.19907409811717083</v>
      </c>
      <c r="AD10" s="222">
        <v>769.22887908475502</v>
      </c>
      <c r="AE10" s="225">
        <v>0.13675326997148177</v>
      </c>
      <c r="AF10" s="222">
        <v>332.0689698573816</v>
      </c>
      <c r="AG10" s="225">
        <v>5.9035117789766223E-2</v>
      </c>
      <c r="AH10" s="222">
        <v>107.38892778924392</v>
      </c>
      <c r="AI10" s="225">
        <v>1.9091570055695128E-2</v>
      </c>
      <c r="AJ10" s="210">
        <v>5624.9395663092246</v>
      </c>
      <c r="AL10" s="311">
        <v>451.90356456132525</v>
      </c>
      <c r="AM10" s="225">
        <v>0.25819460043883197</v>
      </c>
      <c r="AN10" s="222">
        <v>514.31795589435899</v>
      </c>
      <c r="AO10" s="225">
        <v>0.29385499370771195</v>
      </c>
      <c r="AP10" s="222">
        <v>347.0385534688042</v>
      </c>
      <c r="AQ10" s="225">
        <v>0.19828009264925492</v>
      </c>
      <c r="AR10" s="222">
        <v>249.69891607406208</v>
      </c>
      <c r="AS10" s="225">
        <v>0.14266519877606082</v>
      </c>
      <c r="AT10" s="222">
        <v>129.85040256446379</v>
      </c>
      <c r="AU10" s="225">
        <v>7.418988349759631E-2</v>
      </c>
      <c r="AV10" s="222">
        <v>57.434662863637449</v>
      </c>
      <c r="AW10" s="225">
        <v>3.2815230930544011E-2</v>
      </c>
      <c r="AX10" s="210"/>
      <c r="AZ10" s="311">
        <v>297.38673674041314</v>
      </c>
      <c r="BA10" s="225">
        <v>0.2680257706251622</v>
      </c>
      <c r="BB10" s="222">
        <v>292.42344941812189</v>
      </c>
      <c r="BC10" s="225">
        <v>0.26355250821954113</v>
      </c>
      <c r="BD10" s="222">
        <v>277.3192114936665</v>
      </c>
      <c r="BE10" s="225">
        <v>0.2499395103643553</v>
      </c>
      <c r="BF10" s="222">
        <v>124.96756790039774</v>
      </c>
      <c r="BG10" s="225">
        <v>0.11262953101668932</v>
      </c>
      <c r="BH10" s="222">
        <v>67.485582467858109</v>
      </c>
      <c r="BI10" s="225">
        <v>6.0822736902434171E-2</v>
      </c>
      <c r="BJ10" s="222">
        <v>49.962761920327026</v>
      </c>
      <c r="BK10" s="225">
        <v>4.502994287181792E-2</v>
      </c>
      <c r="BL10" s="210"/>
      <c r="BN10" s="311">
        <v>37.405068679274642</v>
      </c>
      <c r="BO10" s="225">
        <v>0.40504752062846705</v>
      </c>
      <c r="BP10" s="222">
        <v>32.437671737910676</v>
      </c>
      <c r="BQ10" s="225">
        <v>0.35125716851525923</v>
      </c>
      <c r="BR10" s="222">
        <v>7.4964645987690597</v>
      </c>
      <c r="BS10" s="225">
        <v>8.117681657654334E-2</v>
      </c>
      <c r="BT10" s="222">
        <v>10.007271907612171</v>
      </c>
      <c r="BU10" s="225">
        <v>0.10836554556786937</v>
      </c>
      <c r="BV10" s="222">
        <v>0</v>
      </c>
      <c r="BW10" s="225">
        <v>0</v>
      </c>
      <c r="BX10" s="222">
        <v>5.0008817795243097</v>
      </c>
      <c r="BY10" s="225">
        <v>5.4152948711860993E-2</v>
      </c>
      <c r="BZ10" s="210"/>
      <c r="CB10" s="311">
        <v>357.02818322668367</v>
      </c>
      <c r="CC10" s="225">
        <v>0.46251041518599195</v>
      </c>
      <c r="CD10" s="222">
        <v>169.34313761751295</v>
      </c>
      <c r="CE10" s="225">
        <v>0.21937474005699381</v>
      </c>
      <c r="CF10" s="222">
        <v>103.78449594039208</v>
      </c>
      <c r="CG10" s="225">
        <v>0.13444711807746187</v>
      </c>
      <c r="CH10" s="222">
        <v>98.326198105735358</v>
      </c>
      <c r="CI10" s="225">
        <v>0.12737619282192536</v>
      </c>
      <c r="CJ10" s="222">
        <v>30.961325050044628</v>
      </c>
      <c r="CK10" s="225">
        <v>4.0108697229968002E-2</v>
      </c>
      <c r="CL10" s="222">
        <v>12.492105195736791</v>
      </c>
      <c r="CM10" s="225">
        <v>1.6182836627658959E-2</v>
      </c>
      <c r="CN10" s="210"/>
    </row>
    <row r="11" spans="1:92" x14ac:dyDescent="0.2">
      <c r="A11" s="224">
        <v>97228</v>
      </c>
      <c r="B11" s="226" t="s">
        <v>23</v>
      </c>
      <c r="C11" s="222">
        <v>2141.4911487525719</v>
      </c>
      <c r="D11" s="225">
        <v>0.30406256246527236</v>
      </c>
      <c r="E11" s="222">
        <v>2068.777210829558</v>
      </c>
      <c r="F11" s="225">
        <v>0.29373817410406372</v>
      </c>
      <c r="G11" s="222">
        <v>1397.581404371582</v>
      </c>
      <c r="H11" s="225">
        <v>0.19843751552023633</v>
      </c>
      <c r="I11" s="222">
        <v>853.93250116344939</v>
      </c>
      <c r="J11" s="225">
        <v>0.12124677920213876</v>
      </c>
      <c r="K11" s="222">
        <v>360.75531443282415</v>
      </c>
      <c r="L11" s="225">
        <v>5.1222338879759438E-2</v>
      </c>
      <c r="M11" s="222">
        <v>220.39178140071192</v>
      </c>
      <c r="N11" s="225">
        <v>3.129262982852949E-2</v>
      </c>
      <c r="O11" s="329">
        <v>7042.9293609506967</v>
      </c>
      <c r="P11" s="226" t="s">
        <v>23</v>
      </c>
      <c r="Q11" s="222">
        <v>4210.26835958213</v>
      </c>
      <c r="R11" s="225">
        <v>0.59780073656933608</v>
      </c>
      <c r="S11" s="222">
        <v>2251.5139055350314</v>
      </c>
      <c r="T11" s="225">
        <v>0.31968429472237508</v>
      </c>
      <c r="U11" s="222">
        <v>581.14709583353601</v>
      </c>
      <c r="V11" s="225">
        <v>8.2514968708288922E-2</v>
      </c>
      <c r="X11" s="311">
        <v>1445.1548686291803</v>
      </c>
      <c r="Y11" s="225">
        <v>0.31240257597248755</v>
      </c>
      <c r="Z11" s="222">
        <v>1432.5746344011359</v>
      </c>
      <c r="AA11" s="225">
        <v>0.30968307672400469</v>
      </c>
      <c r="AB11" s="222">
        <v>884.12877788439255</v>
      </c>
      <c r="AC11" s="225">
        <v>0.19112422737397575</v>
      </c>
      <c r="AD11" s="222">
        <v>533.40434613613775</v>
      </c>
      <c r="AE11" s="225">
        <v>0.11530729016324411</v>
      </c>
      <c r="AF11" s="222">
        <v>215.45933295124721</v>
      </c>
      <c r="AG11" s="225">
        <v>4.6576358072357521E-2</v>
      </c>
      <c r="AH11" s="222">
        <v>115.21578756773243</v>
      </c>
      <c r="AI11" s="225">
        <v>2.4906471693930489E-2</v>
      </c>
      <c r="AJ11" s="210">
        <v>4625.9377475698257</v>
      </c>
      <c r="AL11" s="311">
        <v>167.78215304737404</v>
      </c>
      <c r="AM11" s="225">
        <v>0.17679407114633036</v>
      </c>
      <c r="AN11" s="222">
        <v>265.38444728302244</v>
      </c>
      <c r="AO11" s="225">
        <v>0.27963878161008343</v>
      </c>
      <c r="AP11" s="222">
        <v>250.4990990833073</v>
      </c>
      <c r="AQ11" s="225">
        <v>0.26395391131332857</v>
      </c>
      <c r="AR11" s="222">
        <v>155.19040999970315</v>
      </c>
      <c r="AS11" s="225">
        <v>0.16352600016384825</v>
      </c>
      <c r="AT11" s="222">
        <v>60.100494656709614</v>
      </c>
      <c r="AU11" s="225">
        <v>6.3328613534169118E-2</v>
      </c>
      <c r="AV11" s="222">
        <v>50.069299114740332</v>
      </c>
      <c r="AW11" s="225">
        <v>5.2758622232240093E-2</v>
      </c>
      <c r="AX11" s="210"/>
      <c r="AZ11" s="311">
        <v>110.27543899415635</v>
      </c>
      <c r="BA11" s="225">
        <v>0.27863415145386045</v>
      </c>
      <c r="BB11" s="222">
        <v>122.78308111904283</v>
      </c>
      <c r="BC11" s="225">
        <v>0.3102373468883487</v>
      </c>
      <c r="BD11" s="222">
        <v>65.053669062302845</v>
      </c>
      <c r="BE11" s="225">
        <v>0.16437181337446807</v>
      </c>
      <c r="BF11" s="222">
        <v>52.596763888070981</v>
      </c>
      <c r="BG11" s="225">
        <v>0.13289681554519417</v>
      </c>
      <c r="BH11" s="222">
        <v>20.028853198957659</v>
      </c>
      <c r="BI11" s="225">
        <v>5.0607121282747615E-2</v>
      </c>
      <c r="BJ11" s="222">
        <v>25.033632445753682</v>
      </c>
      <c r="BK11" s="225">
        <v>6.3252751455381048E-2</v>
      </c>
      <c r="BL11" s="210"/>
      <c r="BN11" s="311">
        <v>20.03945174798746</v>
      </c>
      <c r="BO11" s="225">
        <v>0.26643916722930694</v>
      </c>
      <c r="BP11" s="222">
        <v>15.060052143706379</v>
      </c>
      <c r="BQ11" s="225">
        <v>0.20023440771038289</v>
      </c>
      <c r="BR11" s="222">
        <v>22.551978605618523</v>
      </c>
      <c r="BS11" s="225">
        <v>0.29984504938652307</v>
      </c>
      <c r="BT11" s="222">
        <v>12.54994026860409</v>
      </c>
      <c r="BU11" s="225">
        <v>0.1668606345121309</v>
      </c>
      <c r="BV11" s="222">
        <v>5.0106864610306499</v>
      </c>
      <c r="BW11" s="225">
        <v>6.6620741161656102E-2</v>
      </c>
      <c r="BX11" s="222">
        <v>0</v>
      </c>
      <c r="BY11" s="225">
        <v>0</v>
      </c>
      <c r="BZ11" s="210"/>
      <c r="CB11" s="311">
        <v>398.23923633387352</v>
      </c>
      <c r="CC11" s="225">
        <v>0.39944469561101859</v>
      </c>
      <c r="CD11" s="222">
        <v>232.97499588265038</v>
      </c>
      <c r="CE11" s="225">
        <v>0.23368020482367527</v>
      </c>
      <c r="CF11" s="222">
        <v>175.34787973596076</v>
      </c>
      <c r="CG11" s="225">
        <v>0.17587865297242361</v>
      </c>
      <c r="CH11" s="222">
        <v>100.19104087093356</v>
      </c>
      <c r="CI11" s="225">
        <v>0.10049431641157724</v>
      </c>
      <c r="CJ11" s="222">
        <v>60.155947164879031</v>
      </c>
      <c r="CK11" s="225">
        <v>6.0338037571773431E-2</v>
      </c>
      <c r="CL11" s="222">
        <v>30.073062272485522</v>
      </c>
      <c r="CM11" s="225">
        <v>3.016409260953181E-2</v>
      </c>
      <c r="CN11" s="210"/>
    </row>
    <row r="12" spans="1:92" x14ac:dyDescent="0.2">
      <c r="A12" s="224">
        <v>97230</v>
      </c>
      <c r="B12" s="223" t="s">
        <v>25</v>
      </c>
      <c r="C12" s="222">
        <v>1821.3329995244742</v>
      </c>
      <c r="D12" s="221">
        <v>0.32743314404155888</v>
      </c>
      <c r="E12" s="222">
        <v>1705.8251644163249</v>
      </c>
      <c r="F12" s="221">
        <v>0.30666753246983103</v>
      </c>
      <c r="G12" s="222">
        <v>932.50749151888851</v>
      </c>
      <c r="H12" s="221">
        <v>0.16764307233770848</v>
      </c>
      <c r="I12" s="222">
        <v>707.35346394140856</v>
      </c>
      <c r="J12" s="221">
        <v>0.12716563566766395</v>
      </c>
      <c r="K12" s="222">
        <v>245.6952142384109</v>
      </c>
      <c r="L12" s="221">
        <v>4.4170262382030832E-2</v>
      </c>
      <c r="M12" s="222">
        <v>149.7433242611998</v>
      </c>
      <c r="N12" s="221">
        <v>2.6920353101206981E-2</v>
      </c>
      <c r="O12" s="329">
        <v>5562.4576579007062</v>
      </c>
      <c r="P12" s="223" t="s">
        <v>25</v>
      </c>
      <c r="Q12" s="222">
        <v>3527.1581639407991</v>
      </c>
      <c r="R12" s="221">
        <v>0.6341006765113899</v>
      </c>
      <c r="S12" s="222">
        <v>1639.8609554602972</v>
      </c>
      <c r="T12" s="221">
        <v>0.29480870800537246</v>
      </c>
      <c r="U12" s="222">
        <v>395.43853849961067</v>
      </c>
      <c r="V12" s="221">
        <v>7.1090615483237807E-2</v>
      </c>
      <c r="X12" s="311">
        <v>838.321980172346</v>
      </c>
      <c r="Y12" s="221">
        <v>0.29362976247262423</v>
      </c>
      <c r="Z12" s="222">
        <v>1004.0016667503517</v>
      </c>
      <c r="AA12" s="221">
        <v>0.35166055275017039</v>
      </c>
      <c r="AB12" s="222">
        <v>455.00761991960121</v>
      </c>
      <c r="AC12" s="221">
        <v>0.15937048356141123</v>
      </c>
      <c r="AD12" s="222">
        <v>354.4027848266212</v>
      </c>
      <c r="AE12" s="221">
        <v>0.12413274134466039</v>
      </c>
      <c r="AF12" s="222">
        <v>115.84778499084713</v>
      </c>
      <c r="AG12" s="221">
        <v>4.0576721587150616E-2</v>
      </c>
      <c r="AH12" s="222">
        <v>87.448842495260891</v>
      </c>
      <c r="AI12" s="221">
        <v>3.0629738283983046E-2</v>
      </c>
      <c r="AJ12" s="210">
        <v>2855.0306791550283</v>
      </c>
      <c r="AL12" s="311">
        <v>353.15545719043268</v>
      </c>
      <c r="AM12" s="221">
        <v>0.32597084480723626</v>
      </c>
      <c r="AN12" s="222">
        <v>294.14841258347508</v>
      </c>
      <c r="AO12" s="221">
        <v>0.27150594616704238</v>
      </c>
      <c r="AP12" s="222">
        <v>203.28211311778844</v>
      </c>
      <c r="AQ12" s="221">
        <v>0.18763420130719935</v>
      </c>
      <c r="AR12" s="222">
        <v>155.64815508873025</v>
      </c>
      <c r="AS12" s="221">
        <v>0.14366693073527179</v>
      </c>
      <c r="AT12" s="222">
        <v>62.106277070894073</v>
      </c>
      <c r="AU12" s="221">
        <v>5.732556355122375E-2</v>
      </c>
      <c r="AV12" s="222">
        <v>15.055424841269001</v>
      </c>
      <c r="AW12" s="221">
        <v>1.3896513432026501E-2</v>
      </c>
      <c r="AX12" s="210"/>
      <c r="AZ12" s="311">
        <v>349.02832501838941</v>
      </c>
      <c r="BA12" s="221">
        <v>0.32563503650920761</v>
      </c>
      <c r="BB12" s="222">
        <v>295.93639674799675</v>
      </c>
      <c r="BC12" s="221">
        <v>0.27610154377688378</v>
      </c>
      <c r="BD12" s="222">
        <v>209.86092880956841</v>
      </c>
      <c r="BE12" s="221">
        <v>0.19579520146727192</v>
      </c>
      <c r="BF12" s="222">
        <v>124.89795469073641</v>
      </c>
      <c r="BG12" s="221">
        <v>0.11652678914669876</v>
      </c>
      <c r="BH12" s="222">
        <v>54.781002375913509</v>
      </c>
      <c r="BI12" s="221">
        <v>5.1109358266987967E-2</v>
      </c>
      <c r="BJ12" s="222">
        <v>37.334371233737549</v>
      </c>
      <c r="BK12" s="221">
        <v>3.4832070832950007E-2</v>
      </c>
      <c r="BL12" s="210"/>
      <c r="BN12" s="311">
        <v>51.866860884741854</v>
      </c>
      <c r="BO12" s="221">
        <v>0.61560767707897257</v>
      </c>
      <c r="BP12" s="222">
        <v>14.922508755272171</v>
      </c>
      <c r="BQ12" s="221">
        <v>0.17711522915253544</v>
      </c>
      <c r="BR12" s="222">
        <v>4.9824137144939495</v>
      </c>
      <c r="BS12" s="221">
        <v>5.9136259274336474E-2</v>
      </c>
      <c r="BT12" s="222">
        <v>7.5394041513033203</v>
      </c>
      <c r="BU12" s="221">
        <v>8.9485174097142572E-2</v>
      </c>
      <c r="BV12" s="222">
        <v>0</v>
      </c>
      <c r="BW12" s="221">
        <v>0</v>
      </c>
      <c r="BX12" s="222">
        <v>4.9419217647674998</v>
      </c>
      <c r="BY12" s="221">
        <v>5.8655660397013032E-2</v>
      </c>
      <c r="BZ12" s="210"/>
      <c r="CB12" s="311">
        <v>228.96037625856434</v>
      </c>
      <c r="CC12" s="221">
        <v>0.4892952958575254</v>
      </c>
      <c r="CD12" s="222">
        <v>96.816179579229129</v>
      </c>
      <c r="CE12" s="221">
        <v>0.20689912379213377</v>
      </c>
      <c r="CF12" s="222">
        <v>59.374415957436625</v>
      </c>
      <c r="CG12" s="221">
        <v>0.12688493483891647</v>
      </c>
      <c r="CH12" s="222">
        <v>64.865165184017457</v>
      </c>
      <c r="CI12" s="221">
        <v>0.13861883312822298</v>
      </c>
      <c r="CJ12" s="222">
        <v>12.960149800756191</v>
      </c>
      <c r="CK12" s="221">
        <v>2.7696234757919821E-2</v>
      </c>
      <c r="CL12" s="222">
        <v>4.9627639261648504</v>
      </c>
      <c r="CM12" s="221">
        <v>1.0605577625281594E-2</v>
      </c>
      <c r="CN12" s="210"/>
    </row>
    <row r="13" spans="1:92" x14ac:dyDescent="0.2">
      <c r="A13" s="224"/>
      <c r="B13" s="220" t="s">
        <v>35</v>
      </c>
      <c r="C13" s="219">
        <v>8090.8353914117988</v>
      </c>
      <c r="D13" s="218">
        <v>0.30833485593433602</v>
      </c>
      <c r="E13" s="219">
        <v>7804.1873594353747</v>
      </c>
      <c r="F13" s="218">
        <v>0.2974109432148746</v>
      </c>
      <c r="G13" s="219">
        <v>4899.1227663589543</v>
      </c>
      <c r="H13" s="218">
        <v>0.18670140217824022</v>
      </c>
      <c r="I13" s="219">
        <v>3351.451758648187</v>
      </c>
      <c r="J13" s="218">
        <v>0.12772097628763518</v>
      </c>
      <c r="K13" s="219">
        <v>1407.252585739667</v>
      </c>
      <c r="L13" s="218">
        <v>5.3629199247810726E-2</v>
      </c>
      <c r="M13" s="219">
        <v>687.567774272816</v>
      </c>
      <c r="N13" s="218">
        <v>2.6202623137103268E-2</v>
      </c>
      <c r="O13" s="329">
        <v>26240.417635866797</v>
      </c>
      <c r="P13" s="220" t="s">
        <v>35</v>
      </c>
      <c r="Q13" s="219">
        <v>15895.022750847173</v>
      </c>
      <c r="R13" s="218">
        <v>0.60574579914921056</v>
      </c>
      <c r="S13" s="219">
        <v>8250.5745250071413</v>
      </c>
      <c r="T13" s="218">
        <v>0.3144223784658754</v>
      </c>
      <c r="U13" s="219">
        <v>2094.820360012483</v>
      </c>
      <c r="V13" s="218">
        <v>7.9831822384914E-2</v>
      </c>
      <c r="X13" s="249">
        <v>4785.9698927728514</v>
      </c>
      <c r="Y13" s="218">
        <v>0.29877547294369627</v>
      </c>
      <c r="Z13" s="219">
        <v>5101.3566344450919</v>
      </c>
      <c r="AA13" s="218">
        <v>0.31846423509942751</v>
      </c>
      <c r="AB13" s="219">
        <v>2899.6799817348656</v>
      </c>
      <c r="AC13" s="218">
        <v>0.18101937064762086</v>
      </c>
      <c r="AD13" s="219">
        <v>2045.2249878904449</v>
      </c>
      <c r="AE13" s="218">
        <v>0.12767799980438263</v>
      </c>
      <c r="AF13" s="219">
        <v>821.22451132514846</v>
      </c>
      <c r="AG13" s="218">
        <v>5.1266879495970183E-2</v>
      </c>
      <c r="AH13" s="219">
        <v>365.16106778802634</v>
      </c>
      <c r="AI13" s="218">
        <v>2.2796042008902541E-2</v>
      </c>
      <c r="AJ13" s="210">
        <v>16018.617075956428</v>
      </c>
      <c r="AL13" s="249">
        <v>1108.0698073207527</v>
      </c>
      <c r="AM13" s="218">
        <v>0.26159004421055837</v>
      </c>
      <c r="AN13" s="219">
        <v>1198.983178814537</v>
      </c>
      <c r="AO13" s="218">
        <v>0.28305262058550135</v>
      </c>
      <c r="AP13" s="219">
        <v>895.9852592193397</v>
      </c>
      <c r="AQ13" s="218">
        <v>0.21152171282233082</v>
      </c>
      <c r="AR13" s="219">
        <v>620.67516786699491</v>
      </c>
      <c r="AS13" s="218">
        <v>0.14652727069182198</v>
      </c>
      <c r="AT13" s="219">
        <v>277.09459504869642</v>
      </c>
      <c r="AU13" s="218">
        <v>6.5415722809522417E-2</v>
      </c>
      <c r="AV13" s="219">
        <v>135.09405239391418</v>
      </c>
      <c r="AW13" s="218">
        <v>3.1892628880264992E-2</v>
      </c>
      <c r="AX13" s="210"/>
      <c r="AZ13" s="249">
        <v>839.24718382726473</v>
      </c>
      <c r="BA13" s="218">
        <v>0.28743762044312304</v>
      </c>
      <c r="BB13" s="219">
        <v>806.14442985661935</v>
      </c>
      <c r="BC13" s="218">
        <v>0.27610010628186632</v>
      </c>
      <c r="BD13" s="219">
        <v>637.25328239040789</v>
      </c>
      <c r="BE13" s="218">
        <v>0.21825580191350258</v>
      </c>
      <c r="BF13" s="219">
        <v>349.98215924173303</v>
      </c>
      <c r="BG13" s="218">
        <v>0.1198669962659001</v>
      </c>
      <c r="BH13" s="219">
        <v>167.29322575269001</v>
      </c>
      <c r="BI13" s="218">
        <v>5.7297024825649731E-2</v>
      </c>
      <c r="BJ13" s="219">
        <v>119.83386431230505</v>
      </c>
      <c r="BK13" s="218">
        <v>4.1042450269958279E-2</v>
      </c>
      <c r="BL13" s="210"/>
      <c r="BN13" s="249">
        <v>131.86689064126966</v>
      </c>
      <c r="BO13" s="218">
        <v>0.44411051354713982</v>
      </c>
      <c r="BP13" s="219">
        <v>69.923455141098472</v>
      </c>
      <c r="BQ13" s="218">
        <v>0.2354930901964023</v>
      </c>
      <c r="BR13" s="219">
        <v>42.557000331409753</v>
      </c>
      <c r="BS13" s="218">
        <v>0.14332643456061858</v>
      </c>
      <c r="BT13" s="219">
        <v>32.600877408389159</v>
      </c>
      <c r="BU13" s="218">
        <v>0.1097955092253903</v>
      </c>
      <c r="BV13" s="219">
        <v>7.5149475419002298</v>
      </c>
      <c r="BW13" s="218">
        <v>2.5309364586387068E-2</v>
      </c>
      <c r="BX13" s="219">
        <v>12.460424795080868</v>
      </c>
      <c r="BY13" s="218">
        <v>4.196508788406203E-2</v>
      </c>
      <c r="BZ13" s="210"/>
      <c r="CB13" s="249">
        <v>1225.6816168496605</v>
      </c>
      <c r="CC13" s="218">
        <v>0.44260885063285343</v>
      </c>
      <c r="CD13" s="219">
        <v>627.77966117802839</v>
      </c>
      <c r="CE13" s="218">
        <v>0.22669903053524473</v>
      </c>
      <c r="CF13" s="219">
        <v>423.64724268293168</v>
      </c>
      <c r="CG13" s="218">
        <v>0.15298427958773042</v>
      </c>
      <c r="CH13" s="219">
        <v>302.96856624062565</v>
      </c>
      <c r="CI13" s="218">
        <v>0.10940571110653677</v>
      </c>
      <c r="CJ13" s="219">
        <v>134.12530607123182</v>
      </c>
      <c r="CK13" s="218">
        <v>4.8434313401511338E-2</v>
      </c>
      <c r="CL13" s="219">
        <v>55.018364983489604</v>
      </c>
      <c r="CM13" s="218">
        <v>1.9867814736123337E-2</v>
      </c>
      <c r="CN13" s="210"/>
    </row>
    <row r="14" spans="1:92" x14ac:dyDescent="0.2">
      <c r="A14" s="224">
        <v>97201</v>
      </c>
      <c r="B14" s="226" t="s">
        <v>32</v>
      </c>
      <c r="C14" s="227">
        <v>235.71886691608776</v>
      </c>
      <c r="D14" s="225">
        <v>0.31217616580310881</v>
      </c>
      <c r="E14" s="227">
        <v>228.87226082308933</v>
      </c>
      <c r="F14" s="225">
        <v>0.30310880829015541</v>
      </c>
      <c r="G14" s="227">
        <v>130.08551576696959</v>
      </c>
      <c r="H14" s="225">
        <v>0.17227979274611399</v>
      </c>
      <c r="I14" s="227">
        <v>100.74291822554788</v>
      </c>
      <c r="J14" s="225">
        <v>0.13341968911917099</v>
      </c>
      <c r="K14" s="227">
        <v>33.254943880277928</v>
      </c>
      <c r="L14" s="225">
        <v>4.4041450777202056E-2</v>
      </c>
      <c r="M14" s="227">
        <v>26.408337787279539</v>
      </c>
      <c r="N14" s="225">
        <v>3.4974093264248704E-2</v>
      </c>
      <c r="O14" s="329">
        <v>755.08284339925206</v>
      </c>
      <c r="P14" s="226" t="s">
        <v>32</v>
      </c>
      <c r="Q14" s="227">
        <v>464.59112773917707</v>
      </c>
      <c r="R14" s="225">
        <v>0.61528497409326421</v>
      </c>
      <c r="S14" s="227">
        <v>230.82843399251749</v>
      </c>
      <c r="T14" s="225">
        <v>0.30569948186528501</v>
      </c>
      <c r="U14" s="227">
        <v>59.66328166755747</v>
      </c>
      <c r="V14" s="225">
        <v>7.9015544041450766E-2</v>
      </c>
      <c r="X14" s="311">
        <v>154.53768038482104</v>
      </c>
      <c r="Y14" s="225">
        <v>0.32377049180327877</v>
      </c>
      <c r="Z14" s="227">
        <v>156.49385355424911</v>
      </c>
      <c r="AA14" s="225">
        <v>0.32786885245901637</v>
      </c>
      <c r="AB14" s="227">
        <v>76.290753607696459</v>
      </c>
      <c r="AC14" s="225">
        <v>0.15983606557377053</v>
      </c>
      <c r="AD14" s="227">
        <v>57.707108498129365</v>
      </c>
      <c r="AE14" s="225">
        <v>0.1209016393442623</v>
      </c>
      <c r="AF14" s="227">
        <v>20.539818278995195</v>
      </c>
      <c r="AG14" s="225">
        <v>4.3032786885245901E-2</v>
      </c>
      <c r="AH14" s="227">
        <v>11.737039016568684</v>
      </c>
      <c r="AI14" s="225">
        <v>2.4590163934426229E-2</v>
      </c>
      <c r="AJ14" s="210">
        <v>477.30625334045982</v>
      </c>
      <c r="AL14" s="311">
        <v>35.211117049706054</v>
      </c>
      <c r="AM14" s="225">
        <v>0.28125000000000006</v>
      </c>
      <c r="AN14" s="227">
        <v>32.276857295563879</v>
      </c>
      <c r="AO14" s="225">
        <v>0.2578125</v>
      </c>
      <c r="AP14" s="227">
        <v>26.408337787279539</v>
      </c>
      <c r="AQ14" s="225">
        <v>0.2109375</v>
      </c>
      <c r="AR14" s="227">
        <v>16.627471940138967</v>
      </c>
      <c r="AS14" s="225">
        <v>0.1328125</v>
      </c>
      <c r="AT14" s="227">
        <v>6.8466060929983987</v>
      </c>
      <c r="AU14" s="225">
        <v>5.46875E-2</v>
      </c>
      <c r="AV14" s="227">
        <v>7.8246926777124557</v>
      </c>
      <c r="AW14" s="225">
        <v>6.25E-2</v>
      </c>
      <c r="AX14" s="210"/>
      <c r="AZ14" s="311">
        <v>10.758952431854627</v>
      </c>
      <c r="BA14" s="225">
        <v>0.11458333333333334</v>
      </c>
      <c r="BB14" s="227">
        <v>29.342597541421711</v>
      </c>
      <c r="BC14" s="225">
        <v>0.3125</v>
      </c>
      <c r="BD14" s="227">
        <v>20.539818278995195</v>
      </c>
      <c r="BE14" s="225">
        <v>0.21875</v>
      </c>
      <c r="BF14" s="227">
        <v>21.517904863709251</v>
      </c>
      <c r="BG14" s="225">
        <v>0.22916666666666666</v>
      </c>
      <c r="BH14" s="227">
        <v>4.8904329235702848</v>
      </c>
      <c r="BI14" s="225">
        <v>5.2083333333333336E-2</v>
      </c>
      <c r="BJ14" s="227">
        <v>6.8466060929983987</v>
      </c>
      <c r="BK14" s="225">
        <v>7.2916666666666671E-2</v>
      </c>
      <c r="BL14" s="210"/>
      <c r="BN14" s="311">
        <v>9.7808658471405696</v>
      </c>
      <c r="BO14" s="225">
        <v>0.76923076923076927</v>
      </c>
      <c r="BP14" s="227">
        <v>2.9342597541421709</v>
      </c>
      <c r="BQ14" s="225">
        <v>0.23076923076923078</v>
      </c>
      <c r="BR14" s="227">
        <v>0</v>
      </c>
      <c r="BS14" s="225">
        <v>0</v>
      </c>
      <c r="BT14" s="227">
        <v>0</v>
      </c>
      <c r="BU14" s="225">
        <v>0</v>
      </c>
      <c r="BV14" s="227">
        <v>0</v>
      </c>
      <c r="BW14" s="225">
        <v>0</v>
      </c>
      <c r="BX14" s="227">
        <v>0</v>
      </c>
      <c r="BY14" s="225">
        <v>0</v>
      </c>
      <c r="BZ14" s="210"/>
      <c r="CB14" s="311">
        <v>25.430251202565483</v>
      </c>
      <c r="CC14" s="225">
        <v>0.55319148936170215</v>
      </c>
      <c r="CD14" s="227">
        <v>7.8246926777124557</v>
      </c>
      <c r="CE14" s="225">
        <v>0.1702127659574468</v>
      </c>
      <c r="CF14" s="227">
        <v>6.8466060929983987</v>
      </c>
      <c r="CG14" s="225">
        <v>0.14893617021276595</v>
      </c>
      <c r="CH14" s="227">
        <v>4.8904329235702848</v>
      </c>
      <c r="CI14" s="225">
        <v>0.10638297872340426</v>
      </c>
      <c r="CJ14" s="227">
        <v>0.97808658471405696</v>
      </c>
      <c r="CK14" s="225">
        <v>2.1276595744680851E-2</v>
      </c>
      <c r="CL14" s="227">
        <v>0</v>
      </c>
      <c r="CM14" s="225">
        <v>0</v>
      </c>
      <c r="CN14" s="210"/>
    </row>
    <row r="15" spans="1:92" x14ac:dyDescent="0.2">
      <c r="A15" s="224">
        <v>97203</v>
      </c>
      <c r="B15" s="226" t="s">
        <v>1</v>
      </c>
      <c r="C15" s="222">
        <v>498.82421069742401</v>
      </c>
      <c r="D15" s="225">
        <v>0.3304973821989528</v>
      </c>
      <c r="E15" s="222">
        <v>457.3378406988266</v>
      </c>
      <c r="F15" s="225">
        <v>0.30301047120418856</v>
      </c>
      <c r="G15" s="222">
        <v>245.95490784882892</v>
      </c>
      <c r="H15" s="225">
        <v>0.16295811518324607</v>
      </c>
      <c r="I15" s="222">
        <v>196.56637213621269</v>
      </c>
      <c r="J15" s="225">
        <v>0.13023560209424084</v>
      </c>
      <c r="K15" s="222">
        <v>77.046115711681338</v>
      </c>
      <c r="L15" s="225">
        <v>5.1047120418848159E-2</v>
      </c>
      <c r="M15" s="222">
        <v>33.584204284579052</v>
      </c>
      <c r="N15" s="225">
        <v>2.2251308900523563E-2</v>
      </c>
      <c r="O15" s="329">
        <v>1509.3136513775526</v>
      </c>
      <c r="P15" s="226" t="s">
        <v>1</v>
      </c>
      <c r="Q15" s="222">
        <v>956.1620513962506</v>
      </c>
      <c r="R15" s="225">
        <v>0.63350785340314142</v>
      </c>
      <c r="S15" s="222">
        <v>442.52127998504159</v>
      </c>
      <c r="T15" s="225">
        <v>0.29319371727748689</v>
      </c>
      <c r="U15" s="222">
        <v>110.6303199962604</v>
      </c>
      <c r="V15" s="225">
        <v>7.3298429319371722E-2</v>
      </c>
      <c r="X15" s="311">
        <v>337.81758427429509</v>
      </c>
      <c r="Y15" s="225">
        <v>0.33996023856858842</v>
      </c>
      <c r="Z15" s="222">
        <v>336.82981356004285</v>
      </c>
      <c r="AA15" s="225">
        <v>0.3389662027833002</v>
      </c>
      <c r="AB15" s="222">
        <v>142.2389828523348</v>
      </c>
      <c r="AC15" s="225">
        <v>0.14314115308151093</v>
      </c>
      <c r="AD15" s="222">
        <v>116.55694428177436</v>
      </c>
      <c r="AE15" s="225">
        <v>0.11729622266401592</v>
      </c>
      <c r="AF15" s="222">
        <v>45.437452855606949</v>
      </c>
      <c r="AG15" s="225">
        <v>4.5725646123260438E-2</v>
      </c>
      <c r="AH15" s="222">
        <v>14.816560713784876</v>
      </c>
      <c r="AI15" s="225">
        <v>1.4910536779324057E-2</v>
      </c>
      <c r="AJ15" s="210">
        <v>993.69733853783896</v>
      </c>
      <c r="AL15" s="311">
        <v>43.461911427102301</v>
      </c>
      <c r="AM15" s="225">
        <v>0.24444444444444446</v>
      </c>
      <c r="AN15" s="222">
        <v>40.498599284345332</v>
      </c>
      <c r="AO15" s="225">
        <v>0.22777777777777783</v>
      </c>
      <c r="AP15" s="222">
        <v>36.547516427336021</v>
      </c>
      <c r="AQ15" s="225">
        <v>0.20555555555555555</v>
      </c>
      <c r="AR15" s="222">
        <v>35.5597457130837</v>
      </c>
      <c r="AS15" s="225">
        <v>0.2</v>
      </c>
      <c r="AT15" s="222">
        <v>14.816560713784874</v>
      </c>
      <c r="AU15" s="225">
        <v>8.3333333333333329E-2</v>
      </c>
      <c r="AV15" s="222">
        <v>6.9143949997662748</v>
      </c>
      <c r="AW15" s="225">
        <v>3.888888888888889E-2</v>
      </c>
      <c r="AX15" s="210"/>
      <c r="AZ15" s="311">
        <v>31.6086628560744</v>
      </c>
      <c r="BA15" s="225">
        <v>0.1893491124260355</v>
      </c>
      <c r="BB15" s="222">
        <v>45.437452855606949</v>
      </c>
      <c r="BC15" s="225">
        <v>0.27218934911242604</v>
      </c>
      <c r="BD15" s="222">
        <v>41.486369998597652</v>
      </c>
      <c r="BE15" s="225">
        <v>0.24852071005917162</v>
      </c>
      <c r="BF15" s="222">
        <v>30.620892141822075</v>
      </c>
      <c r="BG15" s="225">
        <v>0.18343195266272189</v>
      </c>
      <c r="BH15" s="222">
        <v>12.841019285280224</v>
      </c>
      <c r="BI15" s="225">
        <v>7.6923076923076913E-2</v>
      </c>
      <c r="BJ15" s="222">
        <v>4.9388535712616246</v>
      </c>
      <c r="BK15" s="225">
        <v>2.9585798816568046E-2</v>
      </c>
      <c r="BL15" s="210"/>
      <c r="BN15" s="311">
        <v>0.98777071425232499</v>
      </c>
      <c r="BO15" s="225">
        <v>0.5</v>
      </c>
      <c r="BP15" s="222">
        <v>0.98777071425232499</v>
      </c>
      <c r="BQ15" s="225">
        <v>0.5</v>
      </c>
      <c r="BR15" s="222">
        <v>0</v>
      </c>
      <c r="BS15" s="225">
        <v>0</v>
      </c>
      <c r="BT15" s="222">
        <v>0</v>
      </c>
      <c r="BU15" s="225">
        <v>0</v>
      </c>
      <c r="BV15" s="222">
        <v>0</v>
      </c>
      <c r="BW15" s="225">
        <v>0</v>
      </c>
      <c r="BX15" s="222">
        <v>0</v>
      </c>
      <c r="BY15" s="225">
        <v>0</v>
      </c>
      <c r="BZ15" s="210"/>
      <c r="CB15" s="311">
        <v>84.94828142569996</v>
      </c>
      <c r="CC15" s="225">
        <v>0.50292397660818711</v>
      </c>
      <c r="CD15" s="222">
        <v>33.584204284579052</v>
      </c>
      <c r="CE15" s="225">
        <v>0.19883040935672514</v>
      </c>
      <c r="CF15" s="222">
        <v>25.682038570560451</v>
      </c>
      <c r="CG15" s="225">
        <v>0.15204678362573099</v>
      </c>
      <c r="CH15" s="222">
        <v>13.82878999953255</v>
      </c>
      <c r="CI15" s="225">
        <v>8.1871345029239748E-2</v>
      </c>
      <c r="CJ15" s="222">
        <v>3.9510828570093</v>
      </c>
      <c r="CK15" s="225">
        <v>2.3391812865497071E-2</v>
      </c>
      <c r="CL15" s="222">
        <v>6.9143949997662748</v>
      </c>
      <c r="CM15" s="225">
        <v>4.0935672514619874E-2</v>
      </c>
      <c r="CN15" s="210"/>
    </row>
    <row r="16" spans="1:92" x14ac:dyDescent="0.2">
      <c r="A16" s="224">
        <v>97211</v>
      </c>
      <c r="B16" s="226" t="s">
        <v>30</v>
      </c>
      <c r="C16" s="222">
        <v>101.98250728862975</v>
      </c>
      <c r="D16" s="225">
        <v>0.38461538461538458</v>
      </c>
      <c r="E16" s="222">
        <v>74.787172011661809</v>
      </c>
      <c r="F16" s="225">
        <v>0.28205128205128199</v>
      </c>
      <c r="G16" s="222">
        <v>45.042274052478149</v>
      </c>
      <c r="H16" s="225">
        <v>0.16987179487179491</v>
      </c>
      <c r="I16" s="222">
        <v>26.345481049562689</v>
      </c>
      <c r="J16" s="225">
        <v>9.9358974358974367E-2</v>
      </c>
      <c r="K16" s="222">
        <v>12.747813411078718</v>
      </c>
      <c r="L16" s="225">
        <v>4.8076923076923073E-2</v>
      </c>
      <c r="M16" s="222">
        <v>4.2492711370262395</v>
      </c>
      <c r="N16" s="225">
        <v>1.6025641025641024E-2</v>
      </c>
      <c r="O16" s="329">
        <v>265.15451895043736</v>
      </c>
      <c r="P16" s="226" t="s">
        <v>30</v>
      </c>
      <c r="Q16" s="222">
        <v>176.76967930029156</v>
      </c>
      <c r="R16" s="225">
        <v>0.66666666666666663</v>
      </c>
      <c r="S16" s="222">
        <v>71.387755102040842</v>
      </c>
      <c r="T16" s="225">
        <v>0.26923076923076927</v>
      </c>
      <c r="U16" s="222">
        <v>16.997084548104958</v>
      </c>
      <c r="V16" s="225">
        <v>6.4102564102564097E-2</v>
      </c>
      <c r="X16" s="311">
        <v>57.790087463556858</v>
      </c>
      <c r="Y16" s="225">
        <v>0.37777777777777777</v>
      </c>
      <c r="Z16" s="222">
        <v>47.591836734693885</v>
      </c>
      <c r="AA16" s="225">
        <v>0.31111111111111112</v>
      </c>
      <c r="AB16" s="222">
        <v>23.795918367346946</v>
      </c>
      <c r="AC16" s="225">
        <v>0.15555555555555559</v>
      </c>
      <c r="AD16" s="222">
        <v>14.447521865889216</v>
      </c>
      <c r="AE16" s="225">
        <v>9.4444444444444456E-2</v>
      </c>
      <c r="AF16" s="222">
        <v>6.7988338192419837</v>
      </c>
      <c r="AG16" s="225">
        <v>4.4444444444444446E-2</v>
      </c>
      <c r="AH16" s="222">
        <v>2.5495626822157438</v>
      </c>
      <c r="AI16" s="225">
        <v>1.6666666666666666E-2</v>
      </c>
      <c r="AJ16" s="210">
        <v>152.97376093294463</v>
      </c>
      <c r="AL16" s="311">
        <v>17.846938775510207</v>
      </c>
      <c r="AM16" s="225">
        <v>0.35</v>
      </c>
      <c r="AN16" s="222">
        <v>13.597667638483967</v>
      </c>
      <c r="AO16" s="225">
        <v>0.26666666666666666</v>
      </c>
      <c r="AP16" s="222">
        <v>8.498542274052479</v>
      </c>
      <c r="AQ16" s="225">
        <v>0.16666666666666663</v>
      </c>
      <c r="AR16" s="222">
        <v>6.7988338192419837</v>
      </c>
      <c r="AS16" s="225">
        <v>0.13333333333333333</v>
      </c>
      <c r="AT16" s="222">
        <v>2.5495626822157438</v>
      </c>
      <c r="AU16" s="225">
        <v>4.9999999999999996E-2</v>
      </c>
      <c r="AV16" s="222">
        <v>1.6997084548104959</v>
      </c>
      <c r="AW16" s="225">
        <v>3.3333333333333333E-2</v>
      </c>
      <c r="AX16" s="210"/>
      <c r="AZ16" s="311">
        <v>5.0991253644314876</v>
      </c>
      <c r="BA16" s="225">
        <v>0.19999999999999998</v>
      </c>
      <c r="BB16" s="222">
        <v>6.7988338192419837</v>
      </c>
      <c r="BC16" s="225">
        <v>0.26666666666666666</v>
      </c>
      <c r="BD16" s="222">
        <v>8.4985422740524807</v>
      </c>
      <c r="BE16" s="225">
        <v>0.33333333333333337</v>
      </c>
      <c r="BF16" s="222">
        <v>2.5495626822157438</v>
      </c>
      <c r="BG16" s="225">
        <v>9.9999999999999992E-2</v>
      </c>
      <c r="BH16" s="222">
        <v>2.5495626822157438</v>
      </c>
      <c r="BI16" s="225">
        <v>9.9999999999999992E-2</v>
      </c>
      <c r="BJ16" s="222">
        <v>0</v>
      </c>
      <c r="BK16" s="225">
        <v>0</v>
      </c>
      <c r="BL16" s="210"/>
      <c r="BN16" s="311">
        <v>1.6997084548104959</v>
      </c>
      <c r="BO16" s="225">
        <v>0.33333333333333337</v>
      </c>
      <c r="BP16" s="222">
        <v>1.6997084548104959</v>
      </c>
      <c r="BQ16" s="225">
        <v>0.33333333333333337</v>
      </c>
      <c r="BR16" s="222">
        <v>1.6997084548104959</v>
      </c>
      <c r="BS16" s="225">
        <v>0.33333333333333337</v>
      </c>
      <c r="BT16" s="222">
        <v>0</v>
      </c>
      <c r="BU16" s="225">
        <v>0</v>
      </c>
      <c r="BV16" s="222">
        <v>0</v>
      </c>
      <c r="BW16" s="225">
        <v>0</v>
      </c>
      <c r="BX16" s="222">
        <v>0</v>
      </c>
      <c r="BY16" s="225">
        <v>0</v>
      </c>
      <c r="BZ16" s="210"/>
      <c r="CB16" s="311">
        <v>19.546647230320705</v>
      </c>
      <c r="CC16" s="225">
        <v>0.63888888888888895</v>
      </c>
      <c r="CD16" s="222">
        <v>5.0991253644314876</v>
      </c>
      <c r="CE16" s="225">
        <v>0.16666666666666666</v>
      </c>
      <c r="CF16" s="222">
        <v>2.5495626822157438</v>
      </c>
      <c r="CG16" s="225">
        <v>8.3333333333333329E-2</v>
      </c>
      <c r="CH16" s="222">
        <v>2.5495626822157438</v>
      </c>
      <c r="CI16" s="225">
        <v>8.3333333333333329E-2</v>
      </c>
      <c r="CJ16" s="222">
        <v>0.84985422740524796</v>
      </c>
      <c r="CK16" s="225">
        <v>2.7777777777777776E-2</v>
      </c>
      <c r="CL16" s="222">
        <v>0</v>
      </c>
      <c r="CM16" s="225">
        <v>0</v>
      </c>
      <c r="CN16" s="210"/>
    </row>
    <row r="17" spans="1:92" x14ac:dyDescent="0.2">
      <c r="A17" s="224">
        <v>97214</v>
      </c>
      <c r="B17" s="226" t="s">
        <v>11</v>
      </c>
      <c r="C17" s="222">
        <v>939</v>
      </c>
      <c r="D17" s="225">
        <v>0.31541820624790057</v>
      </c>
      <c r="E17" s="222">
        <v>903</v>
      </c>
      <c r="F17" s="225">
        <v>0.30332549546523346</v>
      </c>
      <c r="G17" s="222">
        <v>545</v>
      </c>
      <c r="H17" s="225">
        <v>0.18307020490426604</v>
      </c>
      <c r="I17" s="222">
        <v>354</v>
      </c>
      <c r="J17" s="225">
        <v>0.11891165602955996</v>
      </c>
      <c r="K17" s="222">
        <v>151</v>
      </c>
      <c r="L17" s="225">
        <v>5.0722203560631507E-2</v>
      </c>
      <c r="M17" s="222">
        <v>85</v>
      </c>
      <c r="N17" s="225">
        <v>2.8552233792408465E-2</v>
      </c>
      <c r="O17" s="329">
        <v>2977</v>
      </c>
      <c r="P17" s="226" t="s">
        <v>11</v>
      </c>
      <c r="Q17" s="222">
        <v>1842</v>
      </c>
      <c r="R17" s="225">
        <v>0.61874370171313398</v>
      </c>
      <c r="S17" s="222">
        <v>899</v>
      </c>
      <c r="T17" s="225">
        <v>0.30198186093382601</v>
      </c>
      <c r="U17" s="222">
        <v>236</v>
      </c>
      <c r="V17" s="225">
        <v>7.9274437353039975E-2</v>
      </c>
      <c r="X17" s="311">
        <v>637</v>
      </c>
      <c r="Y17" s="225">
        <v>0.31628599801390267</v>
      </c>
      <c r="Z17" s="222">
        <v>664</v>
      </c>
      <c r="AA17" s="225">
        <v>0.32969215491559084</v>
      </c>
      <c r="AB17" s="222">
        <v>348</v>
      </c>
      <c r="AC17" s="225">
        <v>0.17279046673286991</v>
      </c>
      <c r="AD17" s="222">
        <v>225</v>
      </c>
      <c r="AE17" s="225">
        <v>0.11171797418073486</v>
      </c>
      <c r="AF17" s="222">
        <v>87</v>
      </c>
      <c r="AG17" s="225">
        <v>4.3197616683217477E-2</v>
      </c>
      <c r="AH17" s="222">
        <v>53</v>
      </c>
      <c r="AI17" s="225">
        <v>2.6315789473684209E-2</v>
      </c>
      <c r="AJ17" s="210">
        <v>2014</v>
      </c>
      <c r="AL17" s="311">
        <v>133</v>
      </c>
      <c r="AM17" s="225">
        <v>0.308584686774942</v>
      </c>
      <c r="AN17" s="222">
        <v>108</v>
      </c>
      <c r="AO17" s="225">
        <v>0.25058004640371229</v>
      </c>
      <c r="AP17" s="222">
        <v>82</v>
      </c>
      <c r="AQ17" s="225">
        <v>0.1902552204176334</v>
      </c>
      <c r="AR17" s="222">
        <v>61</v>
      </c>
      <c r="AS17" s="225">
        <v>0.14153132250580047</v>
      </c>
      <c r="AT17" s="222">
        <v>31</v>
      </c>
      <c r="AU17" s="225">
        <v>7.1925754060324823E-2</v>
      </c>
      <c r="AV17" s="222">
        <v>16</v>
      </c>
      <c r="AW17" s="225">
        <v>3.7122969837587005E-2</v>
      </c>
      <c r="AX17" s="210"/>
      <c r="AZ17" s="311">
        <v>46</v>
      </c>
      <c r="BA17" s="225">
        <v>0.20627802690582961</v>
      </c>
      <c r="BB17" s="222">
        <v>53</v>
      </c>
      <c r="BC17" s="225">
        <v>0.23766816143497757</v>
      </c>
      <c r="BD17" s="222">
        <v>57</v>
      </c>
      <c r="BE17" s="225">
        <v>0.2556053811659193</v>
      </c>
      <c r="BF17" s="222">
        <v>36</v>
      </c>
      <c r="BG17" s="225">
        <v>0.16143497757847533</v>
      </c>
      <c r="BH17" s="222">
        <v>23</v>
      </c>
      <c r="BI17" s="225">
        <v>0.1031390134529148</v>
      </c>
      <c r="BJ17" s="222">
        <v>8</v>
      </c>
      <c r="BK17" s="225">
        <v>3.5874439461883408E-2</v>
      </c>
      <c r="BL17" s="210"/>
      <c r="BN17" s="311">
        <v>10</v>
      </c>
      <c r="BO17" s="225">
        <v>0.26315789473684209</v>
      </c>
      <c r="BP17" s="222">
        <v>12</v>
      </c>
      <c r="BQ17" s="225">
        <v>0.31578947368421051</v>
      </c>
      <c r="BR17" s="222">
        <v>8</v>
      </c>
      <c r="BS17" s="225">
        <v>0.21052631578947367</v>
      </c>
      <c r="BT17" s="222">
        <v>3</v>
      </c>
      <c r="BU17" s="225">
        <v>7.8947368421052627E-2</v>
      </c>
      <c r="BV17" s="222">
        <v>3</v>
      </c>
      <c r="BW17" s="225">
        <v>7.8947368421052627E-2</v>
      </c>
      <c r="BX17" s="222">
        <v>2</v>
      </c>
      <c r="BY17" s="225">
        <v>5.2631578947368418E-2</v>
      </c>
      <c r="BZ17" s="210"/>
      <c r="CB17" s="311">
        <v>113</v>
      </c>
      <c r="CC17" s="225">
        <v>0.41697416974169743</v>
      </c>
      <c r="CD17" s="222">
        <v>66</v>
      </c>
      <c r="CE17" s="225">
        <v>0.24354243542435425</v>
      </c>
      <c r="CF17" s="222">
        <v>50</v>
      </c>
      <c r="CG17" s="225">
        <v>0.18450184501845018</v>
      </c>
      <c r="CH17" s="222">
        <v>29</v>
      </c>
      <c r="CI17" s="225">
        <v>0.1070110701107011</v>
      </c>
      <c r="CJ17" s="222">
        <v>7</v>
      </c>
      <c r="CK17" s="225">
        <v>2.5830258302583026E-2</v>
      </c>
      <c r="CL17" s="222">
        <v>6</v>
      </c>
      <c r="CM17" s="225">
        <v>2.2140221402214021E-2</v>
      </c>
      <c r="CN17" s="210"/>
    </row>
    <row r="18" spans="1:92" x14ac:dyDescent="0.2">
      <c r="A18" s="224">
        <v>97215</v>
      </c>
      <c r="B18" s="226" t="s">
        <v>12</v>
      </c>
      <c r="C18" s="222">
        <v>121.53310104529612</v>
      </c>
      <c r="D18" s="225">
        <v>0.29976580796252927</v>
      </c>
      <c r="E18" s="222">
        <v>97.796167247386705</v>
      </c>
      <c r="F18" s="225">
        <v>0.24121779859484774</v>
      </c>
      <c r="G18" s="222">
        <v>71.210801393728204</v>
      </c>
      <c r="H18" s="225">
        <v>0.17564402810304452</v>
      </c>
      <c r="I18" s="222">
        <v>62.665505226480818</v>
      </c>
      <c r="J18" s="225">
        <v>0.15456674473067916</v>
      </c>
      <c r="K18" s="222">
        <v>22.787456445993023</v>
      </c>
      <c r="L18" s="225">
        <v>5.6206088992974239E-2</v>
      </c>
      <c r="M18" s="222">
        <v>29.433797909407659</v>
      </c>
      <c r="N18" s="225">
        <v>7.259953161592507E-2</v>
      </c>
      <c r="O18" s="329">
        <v>405.42682926829252</v>
      </c>
      <c r="P18" s="226" t="s">
        <v>12</v>
      </c>
      <c r="Q18" s="222">
        <v>219.32926829268283</v>
      </c>
      <c r="R18" s="225">
        <v>0.54098360655737698</v>
      </c>
      <c r="S18" s="222">
        <v>133.87630662020902</v>
      </c>
      <c r="T18" s="225">
        <v>0.33021077283372369</v>
      </c>
      <c r="U18" s="222">
        <v>52.221254355400681</v>
      </c>
      <c r="V18" s="225">
        <v>0.1288056206088993</v>
      </c>
      <c r="X18" s="311">
        <v>75.008710801393704</v>
      </c>
      <c r="Y18" s="225">
        <v>0.2651006711409396</v>
      </c>
      <c r="Z18" s="222">
        <v>79.756097560975576</v>
      </c>
      <c r="AA18" s="225">
        <v>0.28187919463087246</v>
      </c>
      <c r="AB18" s="222">
        <v>46.524390243902424</v>
      </c>
      <c r="AC18" s="225">
        <v>0.16442953020134229</v>
      </c>
      <c r="AD18" s="222">
        <v>41.777003484320545</v>
      </c>
      <c r="AE18" s="225">
        <v>0.1476510067114094</v>
      </c>
      <c r="AF18" s="222">
        <v>18.040069686411144</v>
      </c>
      <c r="AG18" s="225">
        <v>6.3758389261744972E-2</v>
      </c>
      <c r="AH18" s="222">
        <v>21.837979094076651</v>
      </c>
      <c r="AI18" s="225">
        <v>7.7181208053691289E-2</v>
      </c>
      <c r="AJ18" s="210">
        <v>282.94425087108004</v>
      </c>
      <c r="AL18" s="311">
        <v>10.444250871080136</v>
      </c>
      <c r="AM18" s="225">
        <v>0.27499999999999997</v>
      </c>
      <c r="AN18" s="222">
        <v>9.4947735191637612</v>
      </c>
      <c r="AO18" s="225">
        <v>0.25</v>
      </c>
      <c r="AP18" s="222">
        <v>9.4947735191637594</v>
      </c>
      <c r="AQ18" s="225">
        <v>0.24999999999999994</v>
      </c>
      <c r="AR18" s="222">
        <v>4.7473867595818797</v>
      </c>
      <c r="AS18" s="225">
        <v>0.12499999999999997</v>
      </c>
      <c r="AT18" s="222">
        <v>0.94947735191637594</v>
      </c>
      <c r="AU18" s="225">
        <v>2.4999999999999994E-2</v>
      </c>
      <c r="AV18" s="222">
        <v>2.8484320557491278</v>
      </c>
      <c r="AW18" s="225">
        <v>7.4999999999999983E-2</v>
      </c>
      <c r="AX18" s="210"/>
      <c r="AZ18" s="311">
        <v>0.94947735191637594</v>
      </c>
      <c r="BA18" s="225">
        <v>7.1428571428571438E-2</v>
      </c>
      <c r="BB18" s="222">
        <v>0.94947735191637594</v>
      </c>
      <c r="BC18" s="225">
        <v>7.1428571428571438E-2</v>
      </c>
      <c r="BD18" s="222">
        <v>2.8484320557491278</v>
      </c>
      <c r="BE18" s="225">
        <v>0.2142857142857143</v>
      </c>
      <c r="BF18" s="222">
        <v>5.6968641114982557</v>
      </c>
      <c r="BG18" s="225">
        <v>0.4285714285714286</v>
      </c>
      <c r="BH18" s="222">
        <v>0.94947735191637594</v>
      </c>
      <c r="BI18" s="225">
        <v>7.1428571428571438E-2</v>
      </c>
      <c r="BJ18" s="222">
        <v>1.8989547038327519</v>
      </c>
      <c r="BK18" s="225">
        <v>0.14285714285714288</v>
      </c>
      <c r="BL18" s="210"/>
      <c r="BN18" s="311">
        <v>0</v>
      </c>
      <c r="BO18" s="225" t="e">
        <v>#DIV/0!</v>
      </c>
      <c r="BP18" s="222">
        <v>0</v>
      </c>
      <c r="BQ18" s="225" t="e">
        <v>#DIV/0!</v>
      </c>
      <c r="BR18" s="222">
        <v>0</v>
      </c>
      <c r="BS18" s="225" t="e">
        <v>#DIV/0!</v>
      </c>
      <c r="BT18" s="222">
        <v>0</v>
      </c>
      <c r="BU18" s="225" t="e">
        <v>#DIV/0!</v>
      </c>
      <c r="BV18" s="222">
        <v>0</v>
      </c>
      <c r="BW18" s="225" t="e">
        <v>#DIV/0!</v>
      </c>
      <c r="BX18" s="222">
        <v>0</v>
      </c>
      <c r="BY18" s="225" t="e">
        <v>#DIV/0!</v>
      </c>
      <c r="BZ18" s="210"/>
      <c r="CB18" s="311">
        <v>35.130662020905909</v>
      </c>
      <c r="CC18" s="225">
        <v>0.49333333333333335</v>
      </c>
      <c r="CD18" s="222">
        <v>7.5958188153310076</v>
      </c>
      <c r="CE18" s="225">
        <v>0.10666666666666667</v>
      </c>
      <c r="CF18" s="222">
        <v>12.343205574912888</v>
      </c>
      <c r="CG18" s="225">
        <v>0.17333333333333337</v>
      </c>
      <c r="CH18" s="222">
        <v>10.444250871080136</v>
      </c>
      <c r="CI18" s="225">
        <v>0.1466666666666667</v>
      </c>
      <c r="CJ18" s="222">
        <v>2.8484320557491278</v>
      </c>
      <c r="CK18" s="225">
        <v>0.04</v>
      </c>
      <c r="CL18" s="222">
        <v>2.8484320557491278</v>
      </c>
      <c r="CM18" s="225">
        <v>0.04</v>
      </c>
      <c r="CN18" s="210"/>
    </row>
    <row r="19" spans="1:92" x14ac:dyDescent="0.2">
      <c r="A19" s="224">
        <v>97216</v>
      </c>
      <c r="B19" s="223" t="s">
        <v>13</v>
      </c>
      <c r="C19" s="222">
        <v>523.14998488055414</v>
      </c>
      <c r="D19" s="221">
        <v>0.34418282548476453</v>
      </c>
      <c r="E19" s="222">
        <v>469.4665860296322</v>
      </c>
      <c r="F19" s="221">
        <v>0.30886426592797789</v>
      </c>
      <c r="G19" s="222">
        <v>256.83822195343112</v>
      </c>
      <c r="H19" s="221">
        <v>0.16897506925207761</v>
      </c>
      <c r="I19" s="222">
        <v>168.41850619897119</v>
      </c>
      <c r="J19" s="221">
        <v>0.110803324099723</v>
      </c>
      <c r="K19" s="222">
        <v>63.156939824614199</v>
      </c>
      <c r="L19" s="221">
        <v>4.1551246537396128E-2</v>
      </c>
      <c r="M19" s="222">
        <v>38.946779558512091</v>
      </c>
      <c r="N19" s="221">
        <v>2.5623268698060947E-2</v>
      </c>
      <c r="O19" s="329">
        <v>1519.9770184457147</v>
      </c>
      <c r="P19" s="223" t="s">
        <v>13</v>
      </c>
      <c r="Q19" s="222">
        <v>992.61657091018628</v>
      </c>
      <c r="R19" s="221">
        <v>0.65304709141274242</v>
      </c>
      <c r="S19" s="222">
        <v>425.25672815240227</v>
      </c>
      <c r="T19" s="221">
        <v>0.2797783933518006</v>
      </c>
      <c r="U19" s="222">
        <v>102.10371938312629</v>
      </c>
      <c r="V19" s="221">
        <v>6.7174515235457075E-2</v>
      </c>
      <c r="X19" s="311">
        <v>339.99485938917309</v>
      </c>
      <c r="Y19" s="221">
        <v>0.34693877551020408</v>
      </c>
      <c r="Z19" s="222">
        <v>309.46900514060957</v>
      </c>
      <c r="AA19" s="221">
        <v>0.31578947368421051</v>
      </c>
      <c r="AB19" s="222">
        <v>162.10281221650979</v>
      </c>
      <c r="AC19" s="221">
        <v>0.16541353383458648</v>
      </c>
      <c r="AD19" s="222">
        <v>109.47202902933128</v>
      </c>
      <c r="AE19" s="221">
        <v>0.11170784103114931</v>
      </c>
      <c r="AF19" s="222">
        <v>39.999395222255657</v>
      </c>
      <c r="AG19" s="221">
        <v>4.0816326530612242E-2</v>
      </c>
      <c r="AH19" s="222">
        <v>18.947081947384259</v>
      </c>
      <c r="AI19" s="221">
        <v>1.9334049409237379E-2</v>
      </c>
      <c r="AJ19" s="210">
        <v>979.98518294526366</v>
      </c>
      <c r="AL19" s="311">
        <v>57.893861505896353</v>
      </c>
      <c r="AM19" s="221">
        <v>0.26066350710900477</v>
      </c>
      <c r="AN19" s="222">
        <v>74.735712125793455</v>
      </c>
      <c r="AO19" s="221">
        <v>0.33649289099526064</v>
      </c>
      <c r="AP19" s="222">
        <v>46.315089204717083</v>
      </c>
      <c r="AQ19" s="221">
        <v>0.20853080568720384</v>
      </c>
      <c r="AR19" s="222">
        <v>25.262775929845681</v>
      </c>
      <c r="AS19" s="221">
        <v>0.11374407582938389</v>
      </c>
      <c r="AT19" s="222">
        <v>9.4735409736921294</v>
      </c>
      <c r="AU19" s="221">
        <v>4.2654028436018961E-2</v>
      </c>
      <c r="AV19" s="222">
        <v>8.4209253099485597</v>
      </c>
      <c r="AW19" s="221">
        <v>3.7914691943127965E-2</v>
      </c>
      <c r="AX19" s="210"/>
      <c r="AZ19" s="311">
        <v>75.788327789537036</v>
      </c>
      <c r="BA19" s="221">
        <v>0.38502673796791442</v>
      </c>
      <c r="BB19" s="222">
        <v>52.630783187178501</v>
      </c>
      <c r="BC19" s="221">
        <v>0.26737967914438504</v>
      </c>
      <c r="BD19" s="222">
        <v>26.315391593589247</v>
      </c>
      <c r="BE19" s="221">
        <v>0.13368983957219252</v>
      </c>
      <c r="BF19" s="222">
        <v>22.104928938614968</v>
      </c>
      <c r="BG19" s="221">
        <v>0.11229946524064172</v>
      </c>
      <c r="BH19" s="222">
        <v>12.63138796492284</v>
      </c>
      <c r="BI19" s="221">
        <v>6.4171122994652413E-2</v>
      </c>
      <c r="BJ19" s="222">
        <v>7.36830964620499</v>
      </c>
      <c r="BK19" s="221">
        <v>3.7433155080213908E-2</v>
      </c>
      <c r="BL19" s="210"/>
      <c r="BN19" s="311">
        <v>5.2630783187178496</v>
      </c>
      <c r="BO19" s="221">
        <v>0.49999999999999989</v>
      </c>
      <c r="BP19" s="222">
        <v>3.1578469912307101</v>
      </c>
      <c r="BQ19" s="221">
        <v>0.3</v>
      </c>
      <c r="BR19" s="222">
        <v>2.1052313274871399</v>
      </c>
      <c r="BS19" s="221">
        <v>0.19999999999999998</v>
      </c>
      <c r="BT19" s="222">
        <v>0</v>
      </c>
      <c r="BU19" s="221">
        <v>0</v>
      </c>
      <c r="BV19" s="222">
        <v>0</v>
      </c>
      <c r="BW19" s="221">
        <v>0</v>
      </c>
      <c r="BX19" s="222">
        <v>0</v>
      </c>
      <c r="BY19" s="221">
        <v>0</v>
      </c>
      <c r="BZ19" s="210"/>
      <c r="CB19" s="311">
        <v>44.209857877229936</v>
      </c>
      <c r="CC19" s="221">
        <v>0.39999999999999997</v>
      </c>
      <c r="CD19" s="222">
        <v>29.47323858481996</v>
      </c>
      <c r="CE19" s="221">
        <v>0.26666666666666666</v>
      </c>
      <c r="CF19" s="222">
        <v>19.999697611127829</v>
      </c>
      <c r="CG19" s="221">
        <v>0.18095238095238095</v>
      </c>
      <c r="CH19" s="222">
        <v>11.578772301179269</v>
      </c>
      <c r="CI19" s="221">
        <v>0.10476190476190475</v>
      </c>
      <c r="CJ19" s="222">
        <v>1.05261566374357</v>
      </c>
      <c r="CK19" s="221">
        <v>9.5238095238095229E-3</v>
      </c>
      <c r="CL19" s="222">
        <v>4.2104626549742799</v>
      </c>
      <c r="CM19" s="221">
        <v>3.8095238095238092E-2</v>
      </c>
      <c r="CN19" s="210"/>
    </row>
    <row r="20" spans="1:92" x14ac:dyDescent="0.2">
      <c r="A20" s="224"/>
      <c r="B20" s="220" t="s">
        <v>36</v>
      </c>
      <c r="C20" s="219">
        <v>2420.2086708279917</v>
      </c>
      <c r="D20" s="218">
        <v>0.32564900028989824</v>
      </c>
      <c r="E20" s="219">
        <v>2231.2600268105966</v>
      </c>
      <c r="F20" s="218">
        <v>0.30022518548745564</v>
      </c>
      <c r="G20" s="219">
        <v>1294.1317210154361</v>
      </c>
      <c r="H20" s="218">
        <v>0.17413072941679175</v>
      </c>
      <c r="I20" s="219">
        <v>908.73878283677527</v>
      </c>
      <c r="J20" s="218">
        <v>0.12227452935048468</v>
      </c>
      <c r="K20" s="219">
        <v>359.99326927364524</v>
      </c>
      <c r="L20" s="218">
        <v>4.8438570468367081E-2</v>
      </c>
      <c r="M20" s="219">
        <v>217.62239067680457</v>
      </c>
      <c r="N20" s="218">
        <v>2.9281984987002727E-2</v>
      </c>
      <c r="O20" s="329">
        <v>7431.9548614412488</v>
      </c>
      <c r="P20" s="220" t="s">
        <v>36</v>
      </c>
      <c r="Q20" s="219">
        <v>4651.4686976385883</v>
      </c>
      <c r="R20" s="218">
        <v>0.62587418577735388</v>
      </c>
      <c r="S20" s="219">
        <v>2202.8705038522112</v>
      </c>
      <c r="T20" s="218">
        <v>0.29640525876727641</v>
      </c>
      <c r="U20" s="219">
        <v>577.61565995044975</v>
      </c>
      <c r="V20" s="218">
        <v>7.7720555455369794E-2</v>
      </c>
      <c r="X20" s="249">
        <v>1602.1489223132398</v>
      </c>
      <c r="Y20" s="218">
        <v>0.32690867059230699</v>
      </c>
      <c r="Z20" s="219">
        <v>1594.140606550571</v>
      </c>
      <c r="AA20" s="218">
        <v>0.32527462283108044</v>
      </c>
      <c r="AB20" s="219">
        <v>798.95285728779049</v>
      </c>
      <c r="AC20" s="218">
        <v>0.1630214350266323</v>
      </c>
      <c r="AD20" s="219">
        <v>564.96060715944486</v>
      </c>
      <c r="AE20" s="218">
        <v>0.11527675015182356</v>
      </c>
      <c r="AF20" s="219">
        <v>217.81556986251093</v>
      </c>
      <c r="AG20" s="218">
        <v>4.4443932387539693E-2</v>
      </c>
      <c r="AH20" s="219">
        <v>122.88822345403021</v>
      </c>
      <c r="AI20" s="218">
        <v>2.5074589010616967E-2</v>
      </c>
      <c r="AJ20" s="210">
        <v>4900.9067866275873</v>
      </c>
      <c r="AL20" s="249">
        <v>297.85807962929505</v>
      </c>
      <c r="AM20" s="218">
        <v>0.28501363678199343</v>
      </c>
      <c r="AN20" s="219">
        <v>278.60360986335041</v>
      </c>
      <c r="AO20" s="218">
        <v>0.2665894716254506</v>
      </c>
      <c r="AP20" s="219">
        <v>209.26425921254889</v>
      </c>
      <c r="AQ20" s="218">
        <v>0.20024022058051397</v>
      </c>
      <c r="AR20" s="219">
        <v>149.99621416189223</v>
      </c>
      <c r="AS20" s="218">
        <v>0.14352797330533448</v>
      </c>
      <c r="AT20" s="219">
        <v>65.635747814607527</v>
      </c>
      <c r="AU20" s="218">
        <v>6.2805357540844042E-2</v>
      </c>
      <c r="AV20" s="219">
        <v>43.708153497986913</v>
      </c>
      <c r="AW20" s="218">
        <v>4.1823340165863476E-2</v>
      </c>
      <c r="AX20" s="210"/>
      <c r="AZ20" s="249">
        <v>170.20454579381391</v>
      </c>
      <c r="BA20" s="218">
        <v>0.23657361786627887</v>
      </c>
      <c r="BB20" s="219">
        <v>188.15914475536553</v>
      </c>
      <c r="BC20" s="218">
        <v>0.2615293816143161</v>
      </c>
      <c r="BD20" s="219">
        <v>156.6885542009837</v>
      </c>
      <c r="BE20" s="218">
        <v>0.21778723930480648</v>
      </c>
      <c r="BF20" s="219">
        <v>118.49015273786029</v>
      </c>
      <c r="BG20" s="218">
        <v>0.16469386281069814</v>
      </c>
      <c r="BH20" s="219">
        <v>56.861880207905472</v>
      </c>
      <c r="BI20" s="218">
        <v>7.9034438573450064E-2</v>
      </c>
      <c r="BJ20" s="219">
        <v>29.052724014297766</v>
      </c>
      <c r="BK20" s="218">
        <v>4.0381459830450349E-2</v>
      </c>
      <c r="BL20" s="210"/>
      <c r="BN20" s="249">
        <v>27.731423334921239</v>
      </c>
      <c r="BO20" s="218">
        <v>0.40592897746427742</v>
      </c>
      <c r="BP20" s="219">
        <v>20.779585914435703</v>
      </c>
      <c r="BQ20" s="218">
        <v>0.3041688830935711</v>
      </c>
      <c r="BR20" s="219">
        <v>11.804939782297636</v>
      </c>
      <c r="BS20" s="218">
        <v>0.17279917719986221</v>
      </c>
      <c r="BT20" s="219">
        <v>3</v>
      </c>
      <c r="BU20" s="218">
        <v>4.3913610840858451E-2</v>
      </c>
      <c r="BV20" s="219">
        <v>3</v>
      </c>
      <c r="BW20" s="218">
        <v>4.3913610840858451E-2</v>
      </c>
      <c r="BX20" s="219">
        <v>2</v>
      </c>
      <c r="BY20" s="218">
        <v>2.9275740560572298E-2</v>
      </c>
      <c r="BZ20" s="210"/>
      <c r="CB20" s="249">
        <v>322.26569975672197</v>
      </c>
      <c r="CC20" s="218">
        <v>0.46156046701331011</v>
      </c>
      <c r="CD20" s="219">
        <v>149.57707972687396</v>
      </c>
      <c r="CE20" s="218">
        <v>0.2142296459888236</v>
      </c>
      <c r="CF20" s="219">
        <v>117.4211105318153</v>
      </c>
      <c r="CG20" s="218">
        <v>0.16817471625183628</v>
      </c>
      <c r="CH20" s="219">
        <v>72.291808777577984</v>
      </c>
      <c r="CI20" s="218">
        <v>0.10353891539125805</v>
      </c>
      <c r="CJ20" s="219">
        <v>16.680071388621304</v>
      </c>
      <c r="CK20" s="218">
        <v>2.388979511551885E-2</v>
      </c>
      <c r="CL20" s="219">
        <v>19.973289710489681</v>
      </c>
      <c r="CM20" s="218">
        <v>2.8606460239253142E-2</v>
      </c>
      <c r="CN20" s="210"/>
    </row>
    <row r="21" spans="1:92" x14ac:dyDescent="0.2">
      <c r="A21" s="224">
        <v>97234</v>
      </c>
      <c r="B21" s="226" t="s">
        <v>2</v>
      </c>
      <c r="C21" s="227">
        <v>199</v>
      </c>
      <c r="D21" s="225">
        <v>0.32252836304700161</v>
      </c>
      <c r="E21" s="227">
        <v>149</v>
      </c>
      <c r="F21" s="225">
        <v>0.24149108589951376</v>
      </c>
      <c r="G21" s="227">
        <v>113</v>
      </c>
      <c r="H21" s="225">
        <v>0.18314424635332252</v>
      </c>
      <c r="I21" s="227">
        <v>89</v>
      </c>
      <c r="J21" s="225">
        <v>0.14424635332252836</v>
      </c>
      <c r="K21" s="227">
        <v>43</v>
      </c>
      <c r="L21" s="225">
        <v>6.9692058346839544E-2</v>
      </c>
      <c r="M21" s="227">
        <v>24</v>
      </c>
      <c r="N21" s="225">
        <v>3.8897893030794169E-2</v>
      </c>
      <c r="O21" s="329">
        <v>617</v>
      </c>
      <c r="P21" s="226" t="s">
        <v>2</v>
      </c>
      <c r="Q21" s="227">
        <v>348</v>
      </c>
      <c r="R21" s="225">
        <v>0.56401944894651534</v>
      </c>
      <c r="S21" s="227">
        <v>202</v>
      </c>
      <c r="T21" s="225">
        <v>0.32739059967585088</v>
      </c>
      <c r="U21" s="227">
        <v>67</v>
      </c>
      <c r="V21" s="225">
        <v>0.10858995137763371</v>
      </c>
      <c r="X21" s="311">
        <v>120</v>
      </c>
      <c r="Y21" s="225">
        <v>0.34285714285714286</v>
      </c>
      <c r="Z21" s="227">
        <v>85</v>
      </c>
      <c r="AA21" s="225">
        <v>0.24285714285714285</v>
      </c>
      <c r="AB21" s="227">
        <v>66</v>
      </c>
      <c r="AC21" s="225">
        <v>0.18857142857142858</v>
      </c>
      <c r="AD21" s="227">
        <v>47</v>
      </c>
      <c r="AE21" s="225">
        <v>0.13428571428571429</v>
      </c>
      <c r="AF21" s="227">
        <v>19</v>
      </c>
      <c r="AG21" s="225">
        <v>5.4285714285714284E-2</v>
      </c>
      <c r="AH21" s="227">
        <v>13</v>
      </c>
      <c r="AI21" s="225">
        <v>3.7142857142857144E-2</v>
      </c>
      <c r="AJ21" s="210">
        <v>350</v>
      </c>
      <c r="AL21" s="311">
        <v>28</v>
      </c>
      <c r="AM21" s="225">
        <v>0.38356164383561642</v>
      </c>
      <c r="AN21" s="227">
        <v>11</v>
      </c>
      <c r="AO21" s="225">
        <v>0.15068493150684931</v>
      </c>
      <c r="AP21" s="227">
        <v>12</v>
      </c>
      <c r="AQ21" s="225">
        <v>0.16438356164383561</v>
      </c>
      <c r="AR21" s="227">
        <v>14</v>
      </c>
      <c r="AS21" s="225">
        <v>0.19178082191780821</v>
      </c>
      <c r="AT21" s="227">
        <v>6</v>
      </c>
      <c r="AU21" s="225">
        <v>8.2191780821917804E-2</v>
      </c>
      <c r="AV21" s="227">
        <v>2</v>
      </c>
      <c r="AW21" s="225">
        <v>2.7397260273972601E-2</v>
      </c>
      <c r="AX21" s="210"/>
      <c r="AZ21" s="311">
        <v>25</v>
      </c>
      <c r="BA21" s="225">
        <v>0.19685039370078741</v>
      </c>
      <c r="BB21" s="227">
        <v>32</v>
      </c>
      <c r="BC21" s="225">
        <v>0.25196850393700787</v>
      </c>
      <c r="BD21" s="227">
        <v>25</v>
      </c>
      <c r="BE21" s="225">
        <v>0.19685039370078741</v>
      </c>
      <c r="BF21" s="227">
        <v>22</v>
      </c>
      <c r="BG21" s="225">
        <v>0.17322834645669291</v>
      </c>
      <c r="BH21" s="227">
        <v>16</v>
      </c>
      <c r="BI21" s="225">
        <v>0.12598425196850394</v>
      </c>
      <c r="BJ21" s="227">
        <v>7</v>
      </c>
      <c r="BK21" s="225">
        <v>5.5118110236220472E-2</v>
      </c>
      <c r="BL21" s="210"/>
      <c r="BN21" s="311">
        <v>2</v>
      </c>
      <c r="BO21" s="225">
        <v>0.33333333333333331</v>
      </c>
      <c r="BP21" s="227">
        <v>3</v>
      </c>
      <c r="BQ21" s="225">
        <v>0.5</v>
      </c>
      <c r="BR21" s="227">
        <v>1</v>
      </c>
      <c r="BS21" s="225">
        <v>0.16666666666666666</v>
      </c>
      <c r="BT21" s="227">
        <v>0</v>
      </c>
      <c r="BU21" s="225">
        <v>0</v>
      </c>
      <c r="BV21" s="227">
        <v>0</v>
      </c>
      <c r="BW21" s="225">
        <v>0</v>
      </c>
      <c r="BX21" s="227">
        <v>0</v>
      </c>
      <c r="BY21" s="225">
        <v>0</v>
      </c>
      <c r="BZ21" s="210"/>
      <c r="CB21" s="311">
        <v>24</v>
      </c>
      <c r="CC21" s="225">
        <v>0.39344262295081966</v>
      </c>
      <c r="CD21" s="227">
        <v>18</v>
      </c>
      <c r="CE21" s="225">
        <v>0.29508196721311475</v>
      </c>
      <c r="CF21" s="227">
        <v>9</v>
      </c>
      <c r="CG21" s="225">
        <v>0.14754098360655737</v>
      </c>
      <c r="CH21" s="227">
        <v>6</v>
      </c>
      <c r="CI21" s="225">
        <v>9.8360655737704916E-2</v>
      </c>
      <c r="CJ21" s="227">
        <v>2</v>
      </c>
      <c r="CK21" s="225">
        <v>3.2786885245901641E-2</v>
      </c>
      <c r="CL21" s="227">
        <v>2</v>
      </c>
      <c r="CM21" s="225">
        <v>3.2786885245901641E-2</v>
      </c>
      <c r="CN21" s="210"/>
    </row>
    <row r="22" spans="1:92" x14ac:dyDescent="0.2">
      <c r="A22" s="224">
        <v>97204</v>
      </c>
      <c r="B22" s="226" t="s">
        <v>3</v>
      </c>
      <c r="C22" s="222">
        <v>530.88138162531243</v>
      </c>
      <c r="D22" s="225">
        <v>0.34017905545024918</v>
      </c>
      <c r="E22" s="222">
        <v>471.78465729327525</v>
      </c>
      <c r="F22" s="225">
        <v>0.30231095805732749</v>
      </c>
      <c r="G22" s="222">
        <v>276.45979917822507</v>
      </c>
      <c r="H22" s="225">
        <v>0.17715037032658687</v>
      </c>
      <c r="I22" s="222">
        <v>175.29153933401952</v>
      </c>
      <c r="J22" s="225">
        <v>0.11232360437374167</v>
      </c>
      <c r="K22" s="222">
        <v>71.118281672659336</v>
      </c>
      <c r="L22" s="225">
        <v>4.5571290917346616E-2</v>
      </c>
      <c r="M22" s="222">
        <v>35.058307866803908</v>
      </c>
      <c r="N22" s="225">
        <v>2.2464720874748337E-2</v>
      </c>
      <c r="O22" s="329">
        <v>1560.5939669702952</v>
      </c>
      <c r="P22" s="226" t="s">
        <v>3</v>
      </c>
      <c r="Q22" s="222">
        <v>1002.6660389185877</v>
      </c>
      <c r="R22" s="225">
        <v>0.64249001350757673</v>
      </c>
      <c r="S22" s="222">
        <v>451.75133851224462</v>
      </c>
      <c r="T22" s="225">
        <v>0.28947397470032854</v>
      </c>
      <c r="U22" s="222">
        <v>106.17658953946324</v>
      </c>
      <c r="V22" s="225">
        <v>6.8036011792094939E-2</v>
      </c>
      <c r="X22" s="311">
        <v>301.50144765451353</v>
      </c>
      <c r="Y22" s="225">
        <v>0.29772502472799206</v>
      </c>
      <c r="Z22" s="222">
        <v>327.54476206985356</v>
      </c>
      <c r="AA22" s="225">
        <v>0.32344213649851633</v>
      </c>
      <c r="AB22" s="222">
        <v>186.30986466358644</v>
      </c>
      <c r="AC22" s="225">
        <v>0.18397626112759644</v>
      </c>
      <c r="AD22" s="222">
        <v>122.20324456428789</v>
      </c>
      <c r="AE22" s="225">
        <v>0.12067260138476757</v>
      </c>
      <c r="AF22" s="222">
        <v>52.086628830680077</v>
      </c>
      <c r="AG22" s="225">
        <v>5.1434223541048464E-2</v>
      </c>
      <c r="AH22" s="222">
        <v>23.038316598185421</v>
      </c>
      <c r="AI22" s="225">
        <v>2.274975272007913E-2</v>
      </c>
      <c r="AJ22" s="210">
        <v>1012.6842643811069</v>
      </c>
      <c r="AL22" s="311">
        <v>114.18991705187555</v>
      </c>
      <c r="AM22" s="225">
        <v>0.39310344827586208</v>
      </c>
      <c r="AN22" s="222">
        <v>77.12827730696857</v>
      </c>
      <c r="AO22" s="225">
        <v>0.26551724137931032</v>
      </c>
      <c r="AP22" s="222">
        <v>58.096624464989318</v>
      </c>
      <c r="AQ22" s="225">
        <v>0.2</v>
      </c>
      <c r="AR22" s="222">
        <v>24.039982537236959</v>
      </c>
      <c r="AS22" s="225">
        <v>8.2758620689655171E-2</v>
      </c>
      <c r="AT22" s="222">
        <v>10.0166593905154</v>
      </c>
      <c r="AU22" s="225">
        <v>3.4482758620689662E-2</v>
      </c>
      <c r="AV22" s="222">
        <v>7.0116615733607794</v>
      </c>
      <c r="AW22" s="225">
        <v>2.4137931034482758E-2</v>
      </c>
      <c r="AX22" s="210"/>
      <c r="AZ22" s="311">
        <v>44.07330131826776</v>
      </c>
      <c r="BA22" s="225">
        <v>0.43564356435643559</v>
      </c>
      <c r="BB22" s="222">
        <v>27.04498035439158</v>
      </c>
      <c r="BC22" s="225">
        <v>0.26732673267326729</v>
      </c>
      <c r="BD22" s="222">
        <v>13.021657207670019</v>
      </c>
      <c r="BE22" s="225">
        <v>0.12871287128712869</v>
      </c>
      <c r="BF22" s="222">
        <v>9.0149934514638606</v>
      </c>
      <c r="BG22" s="225">
        <v>8.9108910891089105E-2</v>
      </c>
      <c r="BH22" s="222">
        <v>6.0099956343092398</v>
      </c>
      <c r="BI22" s="225">
        <v>5.9405940594059396E-2</v>
      </c>
      <c r="BJ22" s="222">
        <v>2.0033318781030802</v>
      </c>
      <c r="BK22" s="225">
        <v>1.9801980198019802E-2</v>
      </c>
      <c r="BL22" s="210"/>
      <c r="BN22" s="311">
        <v>15.023423013769261</v>
      </c>
      <c r="BO22" s="225">
        <v>0.40538027922901276</v>
      </c>
      <c r="BP22" s="222">
        <v>14.023323146721561</v>
      </c>
      <c r="BQ22" s="225">
        <v>0.3783943677633555</v>
      </c>
      <c r="BR22" s="222">
        <v>4.0066637562061604</v>
      </c>
      <c r="BS22" s="225">
        <v>0.10811267650381585</v>
      </c>
      <c r="BT22" s="222">
        <v>2.0033318781030802</v>
      </c>
      <c r="BU22" s="225">
        <v>5.4056338251907927E-2</v>
      </c>
      <c r="BV22" s="222">
        <v>1.0016659390515401</v>
      </c>
      <c r="BW22" s="225">
        <v>2.7028169125953964E-2</v>
      </c>
      <c r="BX22" s="222">
        <v>1.0016659390515401</v>
      </c>
      <c r="BY22" s="225">
        <v>2.7028169125953964E-2</v>
      </c>
      <c r="BZ22" s="210"/>
      <c r="CB22" s="311">
        <v>56.093292586886236</v>
      </c>
      <c r="CC22" s="225">
        <v>0.47058823529411764</v>
      </c>
      <c r="CD22" s="222">
        <v>26.043314415340042</v>
      </c>
      <c r="CE22" s="225">
        <v>0.21848739495798322</v>
      </c>
      <c r="CF22" s="222">
        <v>15.0249890857731</v>
      </c>
      <c r="CG22" s="225">
        <v>0.12605042016806722</v>
      </c>
      <c r="CH22" s="222">
        <v>18.029986902927721</v>
      </c>
      <c r="CI22" s="225">
        <v>0.15126050420168069</v>
      </c>
      <c r="CJ22" s="222">
        <v>2.0033318781030802</v>
      </c>
      <c r="CK22" s="225">
        <v>1.6806722689075633E-2</v>
      </c>
      <c r="CL22" s="222">
        <v>2.0033318781030802</v>
      </c>
      <c r="CM22" s="225">
        <v>1.6806722689075633E-2</v>
      </c>
      <c r="CN22" s="210"/>
    </row>
    <row r="23" spans="1:92" x14ac:dyDescent="0.2">
      <c r="A23" s="224">
        <v>97205</v>
      </c>
      <c r="B23" s="226" t="s">
        <v>4</v>
      </c>
      <c r="C23" s="222">
        <v>478.82429273018289</v>
      </c>
      <c r="D23" s="225">
        <v>0.26949152542372878</v>
      </c>
      <c r="E23" s="222">
        <v>550.09583315752684</v>
      </c>
      <c r="F23" s="225">
        <v>0.30960451977401138</v>
      </c>
      <c r="G23" s="222">
        <v>331.26208931018942</v>
      </c>
      <c r="H23" s="225">
        <v>0.1864406779661017</v>
      </c>
      <c r="I23" s="222">
        <v>267.0173204742739</v>
      </c>
      <c r="J23" s="225">
        <v>0.1502824858757062</v>
      </c>
      <c r="K23" s="222">
        <v>103.39392484530153</v>
      </c>
      <c r="L23" s="225">
        <v>5.8192090395480213E-2</v>
      </c>
      <c r="M23" s="222">
        <v>46.175927600814283</v>
      </c>
      <c r="N23" s="225">
        <v>2.598870056497175E-2</v>
      </c>
      <c r="O23" s="329">
        <v>1776.7693881182888</v>
      </c>
      <c r="P23" s="226" t="s">
        <v>4</v>
      </c>
      <c r="Q23" s="222">
        <v>1028.9201258877097</v>
      </c>
      <c r="R23" s="225">
        <v>0.57909604519774016</v>
      </c>
      <c r="S23" s="222">
        <v>598.27940978446327</v>
      </c>
      <c r="T23" s="225">
        <v>0.33672316384180784</v>
      </c>
      <c r="U23" s="222">
        <v>149.56985244611582</v>
      </c>
      <c r="V23" s="225">
        <v>8.4180790960451959E-2</v>
      </c>
      <c r="X23" s="311">
        <v>247.94465472611148</v>
      </c>
      <c r="Y23" s="225">
        <v>0.2412109375</v>
      </c>
      <c r="Z23" s="222">
        <v>362.38064921508601</v>
      </c>
      <c r="AA23" s="225">
        <v>0.3525390625</v>
      </c>
      <c r="AB23" s="222">
        <v>178.68076332489002</v>
      </c>
      <c r="AC23" s="225">
        <v>0.17382812499999997</v>
      </c>
      <c r="AD23" s="222">
        <v>158.60427306366645</v>
      </c>
      <c r="AE23" s="225">
        <v>0.154296875</v>
      </c>
      <c r="AF23" s="222">
        <v>54.206523705303717</v>
      </c>
      <c r="AG23" s="225">
        <v>5.2734374999999993E-2</v>
      </c>
      <c r="AH23" s="222">
        <v>26.099437339590679</v>
      </c>
      <c r="AI23" s="225">
        <v>2.5390625E-2</v>
      </c>
      <c r="AJ23" s="210">
        <v>1027.9163013746484</v>
      </c>
      <c r="AL23" s="311">
        <v>81.309785557955578</v>
      </c>
      <c r="AM23" s="225">
        <v>0.3253012048192771</v>
      </c>
      <c r="AN23" s="222">
        <v>68.260066888160239</v>
      </c>
      <c r="AO23" s="225">
        <v>0.27309236947791166</v>
      </c>
      <c r="AP23" s="222">
        <v>55.210348218364899</v>
      </c>
      <c r="AQ23" s="225">
        <v>0.22088353413654618</v>
      </c>
      <c r="AR23" s="222">
        <v>28.107086365713037</v>
      </c>
      <c r="AS23" s="225">
        <v>0.11244979919678713</v>
      </c>
      <c r="AT23" s="222">
        <v>14.053543182856519</v>
      </c>
      <c r="AU23" s="225">
        <v>5.6224899598393566E-2</v>
      </c>
      <c r="AV23" s="222">
        <v>3.0114735391835401</v>
      </c>
      <c r="AW23" s="225">
        <v>1.2048192771084338E-2</v>
      </c>
      <c r="AX23" s="210"/>
      <c r="AZ23" s="311">
        <v>114.43599448897452</v>
      </c>
      <c r="BA23" s="225">
        <v>0.27207637231503579</v>
      </c>
      <c r="BB23" s="222">
        <v>101.38627581917918</v>
      </c>
      <c r="BC23" s="225">
        <v>0.24105011933174222</v>
      </c>
      <c r="BD23" s="222">
        <v>90.344206175506201</v>
      </c>
      <c r="BE23" s="225">
        <v>0.21479713603818615</v>
      </c>
      <c r="BF23" s="222">
        <v>66.252417862037873</v>
      </c>
      <c r="BG23" s="225">
        <v>0.15751789976133651</v>
      </c>
      <c r="BH23" s="222">
        <v>32.122384417957761</v>
      </c>
      <c r="BI23" s="225">
        <v>7.6372315035799526E-2</v>
      </c>
      <c r="BJ23" s="222">
        <v>16.061192208978881</v>
      </c>
      <c r="BK23" s="225">
        <v>3.8186157517899763E-2</v>
      </c>
      <c r="BL23" s="210"/>
      <c r="BN23" s="311">
        <v>8.0305961044894403</v>
      </c>
      <c r="BO23" s="225">
        <v>0.4705882352941177</v>
      </c>
      <c r="BP23" s="222">
        <v>5.0191225653059002</v>
      </c>
      <c r="BQ23" s="225">
        <v>0.29411764705882354</v>
      </c>
      <c r="BR23" s="222">
        <v>1.00382451306118</v>
      </c>
      <c r="BS23" s="225">
        <v>5.8823529411764712E-2</v>
      </c>
      <c r="BT23" s="222">
        <v>3.0114735391835401</v>
      </c>
      <c r="BU23" s="225">
        <v>0.17647058823529413</v>
      </c>
      <c r="BV23" s="222">
        <v>0</v>
      </c>
      <c r="BW23" s="225">
        <v>0</v>
      </c>
      <c r="BX23" s="222">
        <v>0</v>
      </c>
      <c r="BY23" s="225">
        <v>0</v>
      </c>
      <c r="BZ23" s="210"/>
      <c r="CB23" s="311">
        <v>27.103261852651858</v>
      </c>
      <c r="CC23" s="225">
        <v>0.44262295081967207</v>
      </c>
      <c r="CD23" s="222">
        <v>13.04971866979534</v>
      </c>
      <c r="CE23" s="225">
        <v>0.21311475409836064</v>
      </c>
      <c r="CF23" s="222">
        <v>6.0229470783670802</v>
      </c>
      <c r="CG23" s="225">
        <v>9.8360655737704916E-2</v>
      </c>
      <c r="CH23" s="222">
        <v>11.042069643672981</v>
      </c>
      <c r="CI23" s="225">
        <v>0.18032786885245902</v>
      </c>
      <c r="CJ23" s="222">
        <v>3.0114735391835401</v>
      </c>
      <c r="CK23" s="225">
        <v>4.9180327868852458E-2</v>
      </c>
      <c r="CL23" s="222">
        <v>1.00382451306118</v>
      </c>
      <c r="CM23" s="225">
        <v>1.6393442622950821E-2</v>
      </c>
      <c r="CN23" s="210"/>
    </row>
    <row r="24" spans="1:92" x14ac:dyDescent="0.2">
      <c r="A24" s="224">
        <v>97208</v>
      </c>
      <c r="B24" s="226" t="s">
        <v>7</v>
      </c>
      <c r="C24" s="222">
        <v>139</v>
      </c>
      <c r="D24" s="225">
        <v>0.38611111111111113</v>
      </c>
      <c r="E24" s="222">
        <v>87</v>
      </c>
      <c r="F24" s="225">
        <v>0.24166666666666667</v>
      </c>
      <c r="G24" s="222">
        <v>70</v>
      </c>
      <c r="H24" s="225">
        <v>0.19444444444444445</v>
      </c>
      <c r="I24" s="222">
        <v>43</v>
      </c>
      <c r="J24" s="225">
        <v>0.11944444444444445</v>
      </c>
      <c r="K24" s="222">
        <v>14</v>
      </c>
      <c r="L24" s="225">
        <v>3.888888888888889E-2</v>
      </c>
      <c r="M24" s="222">
        <v>7</v>
      </c>
      <c r="N24" s="225">
        <v>1.9444444444444445E-2</v>
      </c>
      <c r="O24" s="329">
        <v>360</v>
      </c>
      <c r="P24" s="226" t="s">
        <v>7</v>
      </c>
      <c r="Q24" s="222">
        <v>226</v>
      </c>
      <c r="R24" s="225">
        <v>0.62777777777777777</v>
      </c>
      <c r="S24" s="222">
        <v>113</v>
      </c>
      <c r="T24" s="225">
        <v>0.31388888888888888</v>
      </c>
      <c r="U24" s="222">
        <v>21</v>
      </c>
      <c r="V24" s="225">
        <v>5.8333333333333334E-2</v>
      </c>
      <c r="X24" s="311">
        <v>92</v>
      </c>
      <c r="Y24" s="225">
        <v>0.37551020408163266</v>
      </c>
      <c r="Z24" s="222">
        <v>63</v>
      </c>
      <c r="AA24" s="225">
        <v>0.25714285714285712</v>
      </c>
      <c r="AB24" s="222">
        <v>50</v>
      </c>
      <c r="AC24" s="225">
        <v>0.20408163265306123</v>
      </c>
      <c r="AD24" s="222">
        <v>27</v>
      </c>
      <c r="AE24" s="225">
        <v>0.11020408163265306</v>
      </c>
      <c r="AF24" s="222">
        <v>10</v>
      </c>
      <c r="AG24" s="225">
        <v>4.0816326530612242E-2</v>
      </c>
      <c r="AH24" s="222">
        <v>3</v>
      </c>
      <c r="AI24" s="225">
        <v>1.2244897959183673E-2</v>
      </c>
      <c r="AJ24" s="210">
        <v>245</v>
      </c>
      <c r="AL24" s="311">
        <v>20</v>
      </c>
      <c r="AM24" s="225">
        <v>0.43478260869565216</v>
      </c>
      <c r="AN24" s="222">
        <v>11</v>
      </c>
      <c r="AO24" s="225">
        <v>0.2391304347826087</v>
      </c>
      <c r="AP24" s="222">
        <v>10</v>
      </c>
      <c r="AQ24" s="225">
        <v>0.21739130434782608</v>
      </c>
      <c r="AR24" s="222">
        <v>4</v>
      </c>
      <c r="AS24" s="225">
        <v>8.6956521739130432E-2</v>
      </c>
      <c r="AT24" s="222">
        <v>1</v>
      </c>
      <c r="AU24" s="225">
        <v>2.1739130434782608E-2</v>
      </c>
      <c r="AV24" s="222">
        <v>0</v>
      </c>
      <c r="AW24" s="225">
        <v>0</v>
      </c>
      <c r="AX24" s="210"/>
      <c r="AZ24" s="311">
        <v>2</v>
      </c>
      <c r="BA24" s="225">
        <v>0.10526315789473684</v>
      </c>
      <c r="BB24" s="222">
        <v>5</v>
      </c>
      <c r="BC24" s="225">
        <v>0.26315789473684209</v>
      </c>
      <c r="BD24" s="222">
        <v>7</v>
      </c>
      <c r="BE24" s="225">
        <v>0.36842105263157893</v>
      </c>
      <c r="BF24" s="222">
        <v>4</v>
      </c>
      <c r="BG24" s="225">
        <v>0.21052631578947367</v>
      </c>
      <c r="BH24" s="222">
        <v>0</v>
      </c>
      <c r="BI24" s="225">
        <v>0</v>
      </c>
      <c r="BJ24" s="222">
        <v>1</v>
      </c>
      <c r="BK24" s="225">
        <v>5.2631578947368418E-2</v>
      </c>
      <c r="BL24" s="210"/>
      <c r="BN24" s="311">
        <v>3</v>
      </c>
      <c r="BO24" s="225">
        <v>0.6</v>
      </c>
      <c r="BP24" s="222">
        <v>2</v>
      </c>
      <c r="BQ24" s="225">
        <v>0.4</v>
      </c>
      <c r="BR24" s="222">
        <v>0</v>
      </c>
      <c r="BS24" s="225">
        <v>0</v>
      </c>
      <c r="BT24" s="222">
        <v>0</v>
      </c>
      <c r="BU24" s="225">
        <v>0</v>
      </c>
      <c r="BV24" s="222">
        <v>0</v>
      </c>
      <c r="BW24" s="225">
        <v>0</v>
      </c>
      <c r="BX24" s="222">
        <v>0</v>
      </c>
      <c r="BY24" s="225">
        <v>0</v>
      </c>
      <c r="BZ24" s="210"/>
      <c r="CB24" s="311">
        <v>22</v>
      </c>
      <c r="CC24" s="225">
        <v>0.48888888888888887</v>
      </c>
      <c r="CD24" s="222">
        <v>6</v>
      </c>
      <c r="CE24" s="225">
        <v>0.13333333333333333</v>
      </c>
      <c r="CF24" s="222">
        <v>3</v>
      </c>
      <c r="CG24" s="225">
        <v>6.6666666666666666E-2</v>
      </c>
      <c r="CH24" s="222">
        <v>8</v>
      </c>
      <c r="CI24" s="225">
        <v>0.17777777777777778</v>
      </c>
      <c r="CJ24" s="222">
        <v>3</v>
      </c>
      <c r="CK24" s="225">
        <v>6.6666666666666666E-2</v>
      </c>
      <c r="CL24" s="222">
        <v>3</v>
      </c>
      <c r="CM24" s="225">
        <v>6.6666666666666666E-2</v>
      </c>
      <c r="CN24" s="210"/>
    </row>
    <row r="25" spans="1:92" x14ac:dyDescent="0.2">
      <c r="A25" s="224">
        <v>97218</v>
      </c>
      <c r="B25" s="226" t="s">
        <v>15</v>
      </c>
      <c r="C25" s="222">
        <v>639.54982865420311</v>
      </c>
      <c r="D25" s="225">
        <v>0.31148325358851675</v>
      </c>
      <c r="E25" s="222">
        <v>629.72571454277136</v>
      </c>
      <c r="F25" s="225">
        <v>0.30669856459330141</v>
      </c>
      <c r="G25" s="222">
        <v>356.61534224497041</v>
      </c>
      <c r="H25" s="225">
        <v>0.1736842105263158</v>
      </c>
      <c r="I25" s="222">
        <v>244.62044137464909</v>
      </c>
      <c r="J25" s="225">
        <v>0.11913875598086124</v>
      </c>
      <c r="K25" s="222">
        <v>123.78383780403931</v>
      </c>
      <c r="L25" s="225">
        <v>6.0287081339712917E-2</v>
      </c>
      <c r="M25" s="222">
        <v>58.944684668590135</v>
      </c>
      <c r="N25" s="225">
        <v>2.870813397129186E-2</v>
      </c>
      <c r="O25" s="329">
        <v>2053.2398492892235</v>
      </c>
      <c r="P25" s="226" t="s">
        <v>15</v>
      </c>
      <c r="Q25" s="222">
        <v>1269.2755431969745</v>
      </c>
      <c r="R25" s="225">
        <v>0.61818181818181817</v>
      </c>
      <c r="S25" s="222">
        <v>601.2357836196195</v>
      </c>
      <c r="T25" s="225">
        <v>0.29282296650717704</v>
      </c>
      <c r="U25" s="222">
        <v>182.72852247262944</v>
      </c>
      <c r="V25" s="225">
        <v>8.899521531100478E-2</v>
      </c>
      <c r="X25" s="311">
        <v>366.43945635640205</v>
      </c>
      <c r="Y25" s="225">
        <v>0.28150943396226413</v>
      </c>
      <c r="Z25" s="222">
        <v>466.64542029300526</v>
      </c>
      <c r="AA25" s="225">
        <v>0.35849056603773582</v>
      </c>
      <c r="AB25" s="222">
        <v>211.21845339578135</v>
      </c>
      <c r="AC25" s="225">
        <v>0.16226415094339622</v>
      </c>
      <c r="AD25" s="222">
        <v>139.50242038233</v>
      </c>
      <c r="AE25" s="225">
        <v>0.1071698113207547</v>
      </c>
      <c r="AF25" s="222">
        <v>83.504969947169371</v>
      </c>
      <c r="AG25" s="225">
        <v>6.4150943396226415E-2</v>
      </c>
      <c r="AH25" s="222">
        <v>34.384399390010913</v>
      </c>
      <c r="AI25" s="225">
        <v>2.6415094339622639E-2</v>
      </c>
      <c r="AJ25" s="210">
        <v>1301.695119764699</v>
      </c>
      <c r="AL25" s="311">
        <v>107.08284381460543</v>
      </c>
      <c r="AM25" s="225">
        <v>0.29222520107238609</v>
      </c>
      <c r="AN25" s="222">
        <v>80.557735713739845</v>
      </c>
      <c r="AO25" s="225">
        <v>0.21983914209115277</v>
      </c>
      <c r="AP25" s="222">
        <v>88.41702700288522</v>
      </c>
      <c r="AQ25" s="225">
        <v>0.2412868632707775</v>
      </c>
      <c r="AR25" s="222">
        <v>56.979861846303805</v>
      </c>
      <c r="AS25" s="225">
        <v>0.15549597855227881</v>
      </c>
      <c r="AT25" s="222">
        <v>24.560285278579226</v>
      </c>
      <c r="AU25" s="225">
        <v>6.7024128686327081E-2</v>
      </c>
      <c r="AV25" s="222">
        <v>8.8417027002885202</v>
      </c>
      <c r="AW25" s="225">
        <v>2.4128686327077747E-2</v>
      </c>
      <c r="AX25" s="210"/>
      <c r="AZ25" s="311">
        <v>56.979861846303805</v>
      </c>
      <c r="BA25" s="225">
        <v>0.31868131868131871</v>
      </c>
      <c r="BB25" s="222">
        <v>38.314045034583593</v>
      </c>
      <c r="BC25" s="225">
        <v>0.2142857142857143</v>
      </c>
      <c r="BD25" s="222">
        <v>35.366810801154081</v>
      </c>
      <c r="BE25" s="225">
        <v>0.19780219780219779</v>
      </c>
      <c r="BF25" s="222">
        <v>28.489930923151903</v>
      </c>
      <c r="BG25" s="225">
        <v>0.15934065934065936</v>
      </c>
      <c r="BH25" s="222">
        <v>9.8241141114316903</v>
      </c>
      <c r="BI25" s="225">
        <v>5.4945054945054944E-2</v>
      </c>
      <c r="BJ25" s="222">
        <v>9.8241141114316903</v>
      </c>
      <c r="BK25" s="225">
        <v>5.4945054945054944E-2</v>
      </c>
      <c r="BL25" s="210"/>
      <c r="BN25" s="311">
        <v>6.8768798780021836</v>
      </c>
      <c r="BO25" s="225">
        <v>0.5</v>
      </c>
      <c r="BP25" s="222">
        <v>2.9472342334295067</v>
      </c>
      <c r="BQ25" s="225">
        <v>0.21428571428571425</v>
      </c>
      <c r="BR25" s="222">
        <v>2.9472342334295067</v>
      </c>
      <c r="BS25" s="225">
        <v>0.21428571428571425</v>
      </c>
      <c r="BT25" s="222">
        <v>0</v>
      </c>
      <c r="BU25" s="225">
        <v>0</v>
      </c>
      <c r="BV25" s="222">
        <v>0.98241141114316899</v>
      </c>
      <c r="BW25" s="225">
        <v>7.1428571428571425E-2</v>
      </c>
      <c r="BX25" s="222">
        <v>0</v>
      </c>
      <c r="BY25" s="225">
        <v>0</v>
      </c>
      <c r="BZ25" s="210"/>
      <c r="CB25" s="311">
        <v>102.17078675888956</v>
      </c>
      <c r="CC25" s="225">
        <v>0.53061224489795922</v>
      </c>
      <c r="CD25" s="222">
        <v>41.261279268013098</v>
      </c>
      <c r="CE25" s="225">
        <v>0.2142857142857143</v>
      </c>
      <c r="CF25" s="222">
        <v>18.665816811720209</v>
      </c>
      <c r="CG25" s="225">
        <v>9.6938775510204078E-2</v>
      </c>
      <c r="CH25" s="222">
        <v>19.648228222863377</v>
      </c>
      <c r="CI25" s="225">
        <v>0.1020408163265306</v>
      </c>
      <c r="CJ25" s="222">
        <v>4.9120570557158452</v>
      </c>
      <c r="CK25" s="225">
        <v>2.5510204081632657E-2</v>
      </c>
      <c r="CL25" s="222">
        <v>5.8944684668590144</v>
      </c>
      <c r="CM25" s="225">
        <v>3.061224489795919E-2</v>
      </c>
      <c r="CN25" s="210"/>
    </row>
    <row r="26" spans="1:92" x14ac:dyDescent="0.2">
      <c r="A26" s="224">
        <v>97233</v>
      </c>
      <c r="B26" s="226" t="s">
        <v>16</v>
      </c>
      <c r="C26" s="222">
        <v>268.41606845603167</v>
      </c>
      <c r="D26" s="225">
        <v>0.33457809430042873</v>
      </c>
      <c r="E26" s="222">
        <v>252.4509417699901</v>
      </c>
      <c r="F26" s="225">
        <v>0.31467771466739758</v>
      </c>
      <c r="G26" s="222">
        <v>139.69485850286355</v>
      </c>
      <c r="H26" s="225">
        <v>0.17412832178902235</v>
      </c>
      <c r="I26" s="222">
        <v>92.797298862616515</v>
      </c>
      <c r="J26" s="225">
        <v>0.11567095661699343</v>
      </c>
      <c r="K26" s="222">
        <v>29.934612536327908</v>
      </c>
      <c r="L26" s="225">
        <v>3.7313211811933367E-2</v>
      </c>
      <c r="M26" s="222">
        <v>18.958587939674345</v>
      </c>
      <c r="N26" s="225">
        <v>2.3631700814224468E-2</v>
      </c>
      <c r="O26" s="329">
        <v>802.25236806750411</v>
      </c>
      <c r="P26" s="226" t="s">
        <v>16</v>
      </c>
      <c r="Q26" s="222">
        <v>520.86701022602176</v>
      </c>
      <c r="R26" s="225">
        <v>0.64925580896782631</v>
      </c>
      <c r="S26" s="222">
        <v>232.49215736548007</v>
      </c>
      <c r="T26" s="225">
        <v>0.28979927840601577</v>
      </c>
      <c r="U26" s="222">
        <v>48.893200476002249</v>
      </c>
      <c r="V26" s="225">
        <v>6.0944912626157831E-2</v>
      </c>
      <c r="X26" s="311">
        <v>162.64472811404829</v>
      </c>
      <c r="Y26" s="225">
        <v>0.316504854368932</v>
      </c>
      <c r="Z26" s="222">
        <v>183.59895688947785</v>
      </c>
      <c r="AA26" s="225">
        <v>0.35728155339805823</v>
      </c>
      <c r="AB26" s="222">
        <v>80.82345384808535</v>
      </c>
      <c r="AC26" s="225">
        <v>0.15728155339805824</v>
      </c>
      <c r="AD26" s="222">
        <v>53.882302565390241</v>
      </c>
      <c r="AE26" s="225">
        <v>0.10485436893203884</v>
      </c>
      <c r="AF26" s="222">
        <v>19.95640835755194</v>
      </c>
      <c r="AG26" s="225">
        <v>3.8834951456310676E-2</v>
      </c>
      <c r="AH26" s="222">
        <v>12.971665432408761</v>
      </c>
      <c r="AI26" s="225">
        <v>2.524271844660194E-2</v>
      </c>
      <c r="AJ26" s="210">
        <v>513.87751520696247</v>
      </c>
      <c r="AL26" s="311">
        <v>45.899739222369462</v>
      </c>
      <c r="AM26" s="225">
        <v>0.359375</v>
      </c>
      <c r="AN26" s="222">
        <v>27.938971700572715</v>
      </c>
      <c r="AO26" s="225">
        <v>0.21875</v>
      </c>
      <c r="AP26" s="222">
        <v>27.938971700572719</v>
      </c>
      <c r="AQ26" s="225">
        <v>0.21875000000000003</v>
      </c>
      <c r="AR26" s="222">
        <v>18.958587939674342</v>
      </c>
      <c r="AS26" s="225">
        <v>0.1484375</v>
      </c>
      <c r="AT26" s="222">
        <v>4.9891020893879849</v>
      </c>
      <c r="AU26" s="225">
        <v>3.90625E-2</v>
      </c>
      <c r="AV26" s="222">
        <v>1.995640835755194</v>
      </c>
      <c r="AW26" s="225">
        <v>1.5625E-2</v>
      </c>
      <c r="AX26" s="210"/>
      <c r="AZ26" s="311">
        <v>11.973845014531165</v>
      </c>
      <c r="BA26" s="225">
        <v>0.19672131147540986</v>
      </c>
      <c r="BB26" s="222">
        <v>14.967306268163956</v>
      </c>
      <c r="BC26" s="225">
        <v>0.24590163934426232</v>
      </c>
      <c r="BD26" s="222">
        <v>16.962947103919149</v>
      </c>
      <c r="BE26" s="225">
        <v>0.27868852459016397</v>
      </c>
      <c r="BF26" s="222">
        <v>11.973845014531165</v>
      </c>
      <c r="BG26" s="225">
        <v>0.19672131147540986</v>
      </c>
      <c r="BH26" s="222">
        <v>1.995640835755194</v>
      </c>
      <c r="BI26" s="225">
        <v>3.2786885245901641E-2</v>
      </c>
      <c r="BJ26" s="222">
        <v>2.9934612536327911</v>
      </c>
      <c r="BK26" s="225">
        <v>4.9180327868852465E-2</v>
      </c>
      <c r="BL26" s="210"/>
      <c r="BN26" s="311">
        <v>3.9936577184684712</v>
      </c>
      <c r="BO26" s="225">
        <v>0.40004760207083317</v>
      </c>
      <c r="BP26" s="222">
        <v>1.9980168827132769</v>
      </c>
      <c r="BQ26" s="225">
        <v>0.20014280621249936</v>
      </c>
      <c r="BR26" s="222">
        <v>1.995640835755194</v>
      </c>
      <c r="BS26" s="225">
        <v>0.19990479585833379</v>
      </c>
      <c r="BT26" s="222">
        <v>0.99782041787759701</v>
      </c>
      <c r="BU26" s="225">
        <v>9.9952397929166895E-2</v>
      </c>
      <c r="BV26" s="222">
        <v>0.99782041787759701</v>
      </c>
      <c r="BW26" s="225">
        <v>9.9952397929166895E-2</v>
      </c>
      <c r="BX26" s="222">
        <v>0</v>
      </c>
      <c r="BY26" s="225">
        <v>0</v>
      </c>
      <c r="BZ26" s="210"/>
      <c r="CB26" s="311">
        <v>43.904098386614272</v>
      </c>
      <c r="CC26" s="225">
        <v>0.48888888888888887</v>
      </c>
      <c r="CD26" s="222">
        <v>23.947690029062329</v>
      </c>
      <c r="CE26" s="225">
        <v>0.26666666666666666</v>
      </c>
      <c r="CF26" s="222">
        <v>11.973845014531163</v>
      </c>
      <c r="CG26" s="225">
        <v>0.1333333333333333</v>
      </c>
      <c r="CH26" s="222">
        <v>6.9847429251431787</v>
      </c>
      <c r="CI26" s="225">
        <v>7.7777777777777765E-2</v>
      </c>
      <c r="CJ26" s="222">
        <v>1.995640835755194</v>
      </c>
      <c r="CK26" s="225">
        <v>2.222222222222222E-2</v>
      </c>
      <c r="CL26" s="222">
        <v>0.99782041787759701</v>
      </c>
      <c r="CM26" s="225">
        <v>1.111111111111111E-2</v>
      </c>
      <c r="CN26" s="210"/>
    </row>
    <row r="27" spans="1:92" x14ac:dyDescent="0.2">
      <c r="A27" s="224">
        <v>97219</v>
      </c>
      <c r="B27" s="226" t="s">
        <v>31</v>
      </c>
      <c r="C27" s="222">
        <v>228.73308538189747</v>
      </c>
      <c r="D27" s="225">
        <v>0.34218289085545717</v>
      </c>
      <c r="E27" s="222">
        <v>178.45124333673897</v>
      </c>
      <c r="F27" s="225">
        <v>0.26696165191740412</v>
      </c>
      <c r="G27" s="222">
        <v>131.12715670600156</v>
      </c>
      <c r="H27" s="225">
        <v>0.19616519174041294</v>
      </c>
      <c r="I27" s="222">
        <v>70.000211474632408</v>
      </c>
      <c r="J27" s="225">
        <v>0.10471976401179939</v>
      </c>
      <c r="K27" s="222">
        <v>31.54939108715827</v>
      </c>
      <c r="L27" s="225">
        <v>4.7197640117994093E-2</v>
      </c>
      <c r="M27" s="222">
        <v>28.591635672737183</v>
      </c>
      <c r="N27" s="225">
        <v>4.2772861356932146E-2</v>
      </c>
      <c r="O27" s="329">
        <v>668.45272365916594</v>
      </c>
      <c r="P27" s="226" t="s">
        <v>31</v>
      </c>
      <c r="Q27" s="222">
        <v>407.18432871863644</v>
      </c>
      <c r="R27" s="225">
        <v>0.60914454277286134</v>
      </c>
      <c r="S27" s="222">
        <v>201.12736818063397</v>
      </c>
      <c r="T27" s="225">
        <v>0.30088495575221236</v>
      </c>
      <c r="U27" s="222">
        <v>60.141026759895453</v>
      </c>
      <c r="V27" s="225">
        <v>8.9970501474926245E-2</v>
      </c>
      <c r="X27" s="311">
        <v>125.2116458771594</v>
      </c>
      <c r="Y27" s="225">
        <v>0.37685459940652816</v>
      </c>
      <c r="Z27" s="222">
        <v>93.662254790001114</v>
      </c>
      <c r="AA27" s="225">
        <v>0.28189910979228483</v>
      </c>
      <c r="AB27" s="222">
        <v>62.112863702842851</v>
      </c>
      <c r="AC27" s="225">
        <v>0.18694362017804153</v>
      </c>
      <c r="AD27" s="222">
        <v>27.605717201263488</v>
      </c>
      <c r="AE27" s="225">
        <v>8.3086053412462904E-2</v>
      </c>
      <c r="AF27" s="222">
        <v>14.788777072105439</v>
      </c>
      <c r="AG27" s="225">
        <v>4.4510385756676554E-2</v>
      </c>
      <c r="AH27" s="222">
        <v>8.8732662432632647</v>
      </c>
      <c r="AI27" s="225">
        <v>2.6706231454005934E-2</v>
      </c>
      <c r="AJ27" s="210">
        <v>332.25452488663558</v>
      </c>
      <c r="AL27" s="311">
        <v>48.3100051022111</v>
      </c>
      <c r="AM27" s="225">
        <v>0.36567164179104478</v>
      </c>
      <c r="AN27" s="222">
        <v>33.521228030105661</v>
      </c>
      <c r="AO27" s="225">
        <v>0.2537313432835821</v>
      </c>
      <c r="AP27" s="222">
        <v>26.619798729789792</v>
      </c>
      <c r="AQ27" s="225">
        <v>0.20149253731343286</v>
      </c>
      <c r="AR27" s="222">
        <v>17.746532486526526</v>
      </c>
      <c r="AS27" s="225">
        <v>0.13432835820895522</v>
      </c>
      <c r="AT27" s="222">
        <v>3.9436738858947842</v>
      </c>
      <c r="AU27" s="225">
        <v>2.9850746268656719E-2</v>
      </c>
      <c r="AV27" s="222">
        <v>1.9718369429473921</v>
      </c>
      <c r="AW27" s="225">
        <v>1.492537313432836E-2</v>
      </c>
      <c r="AX27" s="210"/>
      <c r="AZ27" s="311">
        <v>16.76061401505283</v>
      </c>
      <c r="BA27" s="225">
        <v>0.14782608695652172</v>
      </c>
      <c r="BB27" s="222">
        <v>24.647961786842398</v>
      </c>
      <c r="BC27" s="225">
        <v>0.21739130434782608</v>
      </c>
      <c r="BD27" s="222">
        <v>31.549391087158273</v>
      </c>
      <c r="BE27" s="225">
        <v>0.27826086956521739</v>
      </c>
      <c r="BF27" s="222">
        <v>16.760614015052834</v>
      </c>
      <c r="BG27" s="225">
        <v>0.14782608695652175</v>
      </c>
      <c r="BH27" s="222">
        <v>9.8591847147369602</v>
      </c>
      <c r="BI27" s="225">
        <v>8.6956521739130432E-2</v>
      </c>
      <c r="BJ27" s="222">
        <v>13.802858600631744</v>
      </c>
      <c r="BK27" s="225">
        <v>0.12173913043478261</v>
      </c>
      <c r="BL27" s="210"/>
      <c r="BN27" s="311">
        <v>2.9577554144210878</v>
      </c>
      <c r="BO27" s="225">
        <v>0.33333333333333326</v>
      </c>
      <c r="BP27" s="222">
        <v>1.9718369429473921</v>
      </c>
      <c r="BQ27" s="225">
        <v>0.22222222222222221</v>
      </c>
      <c r="BR27" s="222">
        <v>0</v>
      </c>
      <c r="BS27" s="225">
        <v>0</v>
      </c>
      <c r="BT27" s="222">
        <v>1.9718369429473921</v>
      </c>
      <c r="BU27" s="225">
        <v>0.22222222222222221</v>
      </c>
      <c r="BV27" s="222">
        <v>0.98591847147369605</v>
      </c>
      <c r="BW27" s="225">
        <v>0.1111111111111111</v>
      </c>
      <c r="BX27" s="222">
        <v>0.98591847147369605</v>
      </c>
      <c r="BY27" s="225">
        <v>0.1111111111111111</v>
      </c>
      <c r="BZ27" s="210"/>
      <c r="CB27" s="311">
        <v>35.493064973053059</v>
      </c>
      <c r="CC27" s="225">
        <v>0.4337349397590361</v>
      </c>
      <c r="CD27" s="222">
        <v>24.647961786842401</v>
      </c>
      <c r="CE27" s="225">
        <v>0.3012048192771084</v>
      </c>
      <c r="CF27" s="222">
        <v>10.845103186210656</v>
      </c>
      <c r="CG27" s="225">
        <v>0.13253012048192769</v>
      </c>
      <c r="CH27" s="222">
        <v>5.9155108288421756</v>
      </c>
      <c r="CI27" s="225">
        <v>7.2289156626506007E-2</v>
      </c>
      <c r="CJ27" s="222">
        <v>1.9718369429473921</v>
      </c>
      <c r="CK27" s="225">
        <v>2.4096385542168672E-2</v>
      </c>
      <c r="CL27" s="222">
        <v>2.9577554144210878</v>
      </c>
      <c r="CM27" s="225">
        <v>3.6144578313253004E-2</v>
      </c>
      <c r="CN27" s="210"/>
    </row>
    <row r="28" spans="1:92" x14ac:dyDescent="0.2">
      <c r="A28" s="224">
        <v>97225</v>
      </c>
      <c r="B28" s="226" t="s">
        <v>20</v>
      </c>
      <c r="C28" s="227">
        <v>690.94032362584289</v>
      </c>
      <c r="D28" s="225">
        <v>0.3678223185265439</v>
      </c>
      <c r="E28" s="227">
        <v>550.51357154872005</v>
      </c>
      <c r="F28" s="225">
        <v>0.29306608884073665</v>
      </c>
      <c r="G28" s="227">
        <v>343.94378407295267</v>
      </c>
      <c r="H28" s="225">
        <v>0.18309859154929575</v>
      </c>
      <c r="I28" s="227">
        <v>185.20049911620526</v>
      </c>
      <c r="J28" s="225">
        <v>9.8591549295774628E-2</v>
      </c>
      <c r="K28" s="227">
        <v>65.125450238665607</v>
      </c>
      <c r="L28" s="225">
        <v>3.4669555796316365E-2</v>
      </c>
      <c r="M28" s="227">
        <v>42.738576719124303</v>
      </c>
      <c r="N28" s="225">
        <v>2.2751895991332611E-2</v>
      </c>
      <c r="O28" s="329">
        <v>1878.462205321511</v>
      </c>
      <c r="P28" s="226" t="s">
        <v>20</v>
      </c>
      <c r="Q28" s="227">
        <v>1241.4538951745631</v>
      </c>
      <c r="R28" s="225">
        <v>0.66088840736728061</v>
      </c>
      <c r="S28" s="227">
        <v>529.14428318915793</v>
      </c>
      <c r="T28" s="225">
        <v>0.28169014084507038</v>
      </c>
      <c r="U28" s="227">
        <v>107.86402695778992</v>
      </c>
      <c r="V28" s="225">
        <v>5.7421451787648979E-2</v>
      </c>
      <c r="X28" s="311">
        <v>356.15480599270251</v>
      </c>
      <c r="Y28" s="225">
        <v>0.38209606986899564</v>
      </c>
      <c r="Z28" s="227">
        <v>314.43381443355736</v>
      </c>
      <c r="AA28" s="225">
        <v>0.3373362445414847</v>
      </c>
      <c r="AB28" s="227">
        <v>144.49709271703932</v>
      </c>
      <c r="AC28" s="225">
        <v>0.1550218340611354</v>
      </c>
      <c r="AD28" s="227">
        <v>79.371642478373701</v>
      </c>
      <c r="AE28" s="225">
        <v>8.5152838427947602E-2</v>
      </c>
      <c r="AF28" s="227">
        <v>22.3868735195413</v>
      </c>
      <c r="AG28" s="225">
        <v>2.4017467248908297E-2</v>
      </c>
      <c r="AH28" s="227">
        <v>15.26377739968725</v>
      </c>
      <c r="AI28" s="225">
        <v>1.6375545851528384E-2</v>
      </c>
      <c r="AJ28" s="210">
        <v>932.10800654090144</v>
      </c>
      <c r="AL28" s="311">
        <v>121.09263403751885</v>
      </c>
      <c r="AM28" s="225">
        <v>0.45769230769230773</v>
      </c>
      <c r="AN28" s="227">
        <v>60.03752443876985</v>
      </c>
      <c r="AO28" s="225">
        <v>0.22692307692307695</v>
      </c>
      <c r="AP28" s="227">
        <v>49.86167283897835</v>
      </c>
      <c r="AQ28" s="225">
        <v>0.18846153846153849</v>
      </c>
      <c r="AR28" s="227">
        <v>22.3868735195413</v>
      </c>
      <c r="AS28" s="225">
        <v>8.4615384615384634E-2</v>
      </c>
      <c r="AT28" s="227">
        <v>6.1055109598749002</v>
      </c>
      <c r="AU28" s="225">
        <v>2.3076923076923082E-2</v>
      </c>
      <c r="AV28" s="227">
        <v>5.0879257998957499</v>
      </c>
      <c r="AW28" s="225">
        <v>1.9230769230769232E-2</v>
      </c>
      <c r="AX28" s="210"/>
      <c r="AZ28" s="311">
        <v>123.12780435747716</v>
      </c>
      <c r="BA28" s="225">
        <v>0.25313807531380755</v>
      </c>
      <c r="BB28" s="227">
        <v>124.14538951745632</v>
      </c>
      <c r="BC28" s="225">
        <v>0.25523012552301255</v>
      </c>
      <c r="BD28" s="227">
        <v>117.02229339760225</v>
      </c>
      <c r="BE28" s="225">
        <v>0.2405857740585774</v>
      </c>
      <c r="BF28" s="227">
        <v>72.248546358519647</v>
      </c>
      <c r="BG28" s="225">
        <v>0.14853556485355646</v>
      </c>
      <c r="BH28" s="227">
        <v>31.545139959353648</v>
      </c>
      <c r="BI28" s="225">
        <v>6.4853556485355637E-2</v>
      </c>
      <c r="BJ28" s="227">
        <v>18.316532879624699</v>
      </c>
      <c r="BK28" s="225">
        <v>3.7656903765690371E-2</v>
      </c>
      <c r="BL28" s="210"/>
      <c r="BN28" s="311">
        <v>25.439628999478749</v>
      </c>
      <c r="BO28" s="225">
        <v>0.42372881355932202</v>
      </c>
      <c r="BP28" s="227">
        <v>19.334118039603851</v>
      </c>
      <c r="BQ28" s="225">
        <v>0.32203389830508478</v>
      </c>
      <c r="BR28" s="227">
        <v>9.1582664398123512</v>
      </c>
      <c r="BS28" s="225">
        <v>0.15254237288135594</v>
      </c>
      <c r="BT28" s="227">
        <v>5.0879257998957499</v>
      </c>
      <c r="BU28" s="225">
        <v>8.4745762711864403E-2</v>
      </c>
      <c r="BV28" s="227">
        <v>0</v>
      </c>
      <c r="BW28" s="225">
        <v>0</v>
      </c>
      <c r="BX28" s="227">
        <v>1.0175851599791499</v>
      </c>
      <c r="BY28" s="225">
        <v>1.6949152542372878E-2</v>
      </c>
      <c r="BZ28" s="210"/>
      <c r="CB28" s="311">
        <v>65.125450238665607</v>
      </c>
      <c r="CC28" s="225">
        <v>0.48120300751879702</v>
      </c>
      <c r="CD28" s="227">
        <v>32.562725119332804</v>
      </c>
      <c r="CE28" s="225">
        <v>0.24060150375939851</v>
      </c>
      <c r="CF28" s="227">
        <v>23.404458679520449</v>
      </c>
      <c r="CG28" s="225">
        <v>0.17293233082706766</v>
      </c>
      <c r="CH28" s="227">
        <v>6.1055109598749002</v>
      </c>
      <c r="CI28" s="225">
        <v>4.5112781954887216E-2</v>
      </c>
      <c r="CJ28" s="227">
        <v>5.0879257998957499</v>
      </c>
      <c r="CK28" s="225">
        <v>3.7593984962406013E-2</v>
      </c>
      <c r="CL28" s="227">
        <v>3.0527554799374501</v>
      </c>
      <c r="CM28" s="225">
        <v>2.2556390977443608E-2</v>
      </c>
      <c r="CN28" s="210"/>
    </row>
    <row r="29" spans="1:92" x14ac:dyDescent="0.2">
      <c r="A29" s="224"/>
      <c r="B29" s="220" t="s">
        <v>37</v>
      </c>
      <c r="C29" s="219">
        <v>3175.344980473471</v>
      </c>
      <c r="D29" s="218">
        <v>0.32679015934434924</v>
      </c>
      <c r="E29" s="219">
        <v>2869.0219616490226</v>
      </c>
      <c r="F29" s="218">
        <v>0.29526497113706435</v>
      </c>
      <c r="G29" s="219">
        <v>1762.1030300152026</v>
      </c>
      <c r="H29" s="218">
        <v>0.1813465728923622</v>
      </c>
      <c r="I29" s="219">
        <v>1166.9273106363967</v>
      </c>
      <c r="J29" s="218">
        <v>0.12009415170041773</v>
      </c>
      <c r="K29" s="219">
        <v>481.90549818415195</v>
      </c>
      <c r="L29" s="218">
        <v>4.9595233119216896E-2</v>
      </c>
      <c r="M29" s="219">
        <v>261.46772046774413</v>
      </c>
      <c r="N29" s="218">
        <v>2.6908911806589685E-2</v>
      </c>
      <c r="O29" s="329">
        <v>9716.7705014259882</v>
      </c>
      <c r="P29" s="220" t="s">
        <v>37</v>
      </c>
      <c r="Q29" s="219">
        <v>6044.3669421224931</v>
      </c>
      <c r="R29" s="218">
        <v>0.62205513048141359</v>
      </c>
      <c r="S29" s="219">
        <v>2929.0303406515995</v>
      </c>
      <c r="T29" s="218">
        <v>0.30144072459277993</v>
      </c>
      <c r="U29" s="219">
        <v>743.37321865189608</v>
      </c>
      <c r="V29" s="218">
        <v>7.650414492580658E-2</v>
      </c>
      <c r="X29" s="249">
        <v>1771.8967387209373</v>
      </c>
      <c r="Y29" s="218">
        <v>0.31001411271955626</v>
      </c>
      <c r="Z29" s="219">
        <v>1896.2658576909812</v>
      </c>
      <c r="AA29" s="218">
        <v>0.33177394850718983</v>
      </c>
      <c r="AB29" s="219">
        <v>979.64249165222543</v>
      </c>
      <c r="AC29" s="218">
        <v>0.17139994176589052</v>
      </c>
      <c r="AD29" s="219">
        <v>655.16960025531171</v>
      </c>
      <c r="AE29" s="218">
        <v>0.1146296044602437</v>
      </c>
      <c r="AF29" s="219">
        <v>275.93018143235184</v>
      </c>
      <c r="AG29" s="218">
        <v>4.8277220957608585E-2</v>
      </c>
      <c r="AH29" s="219">
        <v>136.63086240314627</v>
      </c>
      <c r="AI29" s="218">
        <v>2.3905171589511127E-2</v>
      </c>
      <c r="AJ29" s="210">
        <v>5715.5357321549536</v>
      </c>
      <c r="AL29" s="249">
        <v>565.88492478653598</v>
      </c>
      <c r="AM29" s="218">
        <v>0.36502084696315568</v>
      </c>
      <c r="AN29" s="219">
        <v>369.44380407831682</v>
      </c>
      <c r="AO29" s="218">
        <v>0.23830762114899501</v>
      </c>
      <c r="AP29" s="219">
        <v>328.1444429555803</v>
      </c>
      <c r="AQ29" s="218">
        <v>0.21166770353368625</v>
      </c>
      <c r="AR29" s="219">
        <v>186.21892469499596</v>
      </c>
      <c r="AS29" s="218">
        <v>0.12011945651030854</v>
      </c>
      <c r="AT29" s="219">
        <v>70.668774787108816</v>
      </c>
      <c r="AU29" s="218">
        <v>4.5584490585907744E-2</v>
      </c>
      <c r="AV29" s="219">
        <v>29.920241391431173</v>
      </c>
      <c r="AW29" s="218">
        <v>1.9299881257946752E-2</v>
      </c>
      <c r="AX29" s="210"/>
      <c r="AZ29" s="249">
        <v>394.35142104060725</v>
      </c>
      <c r="BA29" s="218">
        <v>0.2616410612581333</v>
      </c>
      <c r="BB29" s="219">
        <v>367.50595878061699</v>
      </c>
      <c r="BC29" s="218">
        <v>0.24382985313027986</v>
      </c>
      <c r="BD29" s="219">
        <v>336.26730577300998</v>
      </c>
      <c r="BE29" s="218">
        <v>0.22310388667219713</v>
      </c>
      <c r="BF29" s="219">
        <v>230.74034762475725</v>
      </c>
      <c r="BG29" s="218">
        <v>0.15308972202586668</v>
      </c>
      <c r="BH29" s="219">
        <v>107.35645967354449</v>
      </c>
      <c r="BI29" s="218">
        <v>7.122798738186821E-2</v>
      </c>
      <c r="BJ29" s="219">
        <v>71.001490932402874</v>
      </c>
      <c r="BK29" s="218">
        <v>4.7107489531654834E-2</v>
      </c>
      <c r="BL29" s="210"/>
      <c r="BN29" s="249">
        <v>67.321941128629192</v>
      </c>
      <c r="BO29" s="218">
        <v>0.42670237014313933</v>
      </c>
      <c r="BP29" s="219">
        <v>50.293651810721485</v>
      </c>
      <c r="BQ29" s="218">
        <v>0.3187730488903332</v>
      </c>
      <c r="BR29" s="219">
        <v>20.111629778264394</v>
      </c>
      <c r="BS29" s="218">
        <v>0.12747226164245773</v>
      </c>
      <c r="BT29" s="219">
        <v>13.072388578007359</v>
      </c>
      <c r="BU29" s="218">
        <v>8.285588763713983E-2</v>
      </c>
      <c r="BV29" s="219">
        <v>3.9678162395460022</v>
      </c>
      <c r="BW29" s="218">
        <v>2.5148956867892851E-2</v>
      </c>
      <c r="BX29" s="219">
        <v>3.0051695705043859</v>
      </c>
      <c r="BY29" s="218">
        <v>1.9047474819037083E-2</v>
      </c>
      <c r="BZ29" s="210"/>
      <c r="CB29" s="249">
        <v>375.88995479676061</v>
      </c>
      <c r="CC29" s="218">
        <v>0.47825700434159868</v>
      </c>
      <c r="CD29" s="219">
        <v>185.51268928838601</v>
      </c>
      <c r="CE29" s="218">
        <v>0.23603382296924813</v>
      </c>
      <c r="CF29" s="219">
        <v>97.937159856122648</v>
      </c>
      <c r="CG29" s="218">
        <v>0.1246086310336196</v>
      </c>
      <c r="CH29" s="219">
        <v>81.726049483324346</v>
      </c>
      <c r="CI29" s="218">
        <v>0.1039827085129246</v>
      </c>
      <c r="CJ29" s="219">
        <v>23.982266051600799</v>
      </c>
      <c r="CK29" s="218">
        <v>3.0513416420939864E-2</v>
      </c>
      <c r="CL29" s="219">
        <v>20.909956170259409</v>
      </c>
      <c r="CM29" s="218">
        <v>2.6604416721669133E-2</v>
      </c>
      <c r="CN29" s="210"/>
    </row>
    <row r="30" spans="1:92" ht="13.5" thickBot="1" x14ac:dyDescent="0.25">
      <c r="A30" s="224"/>
      <c r="B30" s="217" t="s">
        <v>282</v>
      </c>
      <c r="C30" s="216">
        <v>10511.044062239791</v>
      </c>
      <c r="D30" s="215">
        <v>0.31215632528061699</v>
      </c>
      <c r="E30" s="216">
        <v>10035.447386245971</v>
      </c>
      <c r="F30" s="215">
        <v>0.2980320851180967</v>
      </c>
      <c r="G30" s="216">
        <v>6193.25448737439</v>
      </c>
      <c r="H30" s="215">
        <v>0.18392688213072936</v>
      </c>
      <c r="I30" s="216">
        <v>4260.1905414849625</v>
      </c>
      <c r="J30" s="215">
        <v>0.12651887068027493</v>
      </c>
      <c r="K30" s="216">
        <v>1767.2458550133122</v>
      </c>
      <c r="L30" s="215">
        <v>5.2483556219704908E-2</v>
      </c>
      <c r="M30" s="216">
        <v>905.19016494962057</v>
      </c>
      <c r="N30" s="215">
        <v>2.6882280570577153E-2</v>
      </c>
      <c r="O30" s="329">
        <v>33672.372497308046</v>
      </c>
      <c r="P30" s="217" t="s">
        <v>282</v>
      </c>
      <c r="Q30" s="216">
        <v>20546.491448485762</v>
      </c>
      <c r="R30" s="215">
        <v>0.61018841039871374</v>
      </c>
      <c r="S30" s="216">
        <v>10453.445028859353</v>
      </c>
      <c r="T30" s="215">
        <v>0.31044575281100428</v>
      </c>
      <c r="U30" s="216">
        <v>2672.4360199629327</v>
      </c>
      <c r="V30" s="215">
        <v>7.9365836790282057E-2</v>
      </c>
      <c r="X30" s="246">
        <v>8160.0155538070285</v>
      </c>
      <c r="Y30" s="215">
        <v>0.30636370550561176</v>
      </c>
      <c r="Z30" s="216">
        <v>8591.7630986866443</v>
      </c>
      <c r="AA30" s="215">
        <v>0.32257345128612791</v>
      </c>
      <c r="AB30" s="216">
        <v>4678.2753306748818</v>
      </c>
      <c r="AC30" s="215">
        <v>0.1756435090387013</v>
      </c>
      <c r="AD30" s="216">
        <v>3265.3551953052015</v>
      </c>
      <c r="AE30" s="215">
        <v>0.12259612874867318</v>
      </c>
      <c r="AF30" s="216">
        <v>1314.9702626200112</v>
      </c>
      <c r="AG30" s="215">
        <v>4.9369901274024096E-2</v>
      </c>
      <c r="AH30" s="216">
        <v>624.68015364520284</v>
      </c>
      <c r="AI30" s="215">
        <v>2.3453304146861805E-2</v>
      </c>
      <c r="AJ30" s="210">
        <v>26635.05959473897</v>
      </c>
      <c r="AL30" s="246">
        <v>1971.8128117365836</v>
      </c>
      <c r="AM30" s="215">
        <v>0.28864600648757233</v>
      </c>
      <c r="AN30" s="216">
        <v>1847.0305927562042</v>
      </c>
      <c r="AO30" s="215">
        <v>0.27037962289631085</v>
      </c>
      <c r="AP30" s="216">
        <v>1433.3939613874688</v>
      </c>
      <c r="AQ30" s="215">
        <v>0.20982896561743544</v>
      </c>
      <c r="AR30" s="216">
        <v>956.8903067238831</v>
      </c>
      <c r="AS30" s="215">
        <v>0.14007544937253161</v>
      </c>
      <c r="AT30" s="216">
        <v>413.39911765041279</v>
      </c>
      <c r="AU30" s="215">
        <v>6.0515888569659317E-2</v>
      </c>
      <c r="AV30" s="216">
        <v>208.72244728333226</v>
      </c>
      <c r="AW30" s="215">
        <v>3.0554067056490521E-2</v>
      </c>
      <c r="AX30" s="210"/>
      <c r="AZ30" s="246">
        <v>1403.8031506616858</v>
      </c>
      <c r="BA30" s="215">
        <v>0.27277200386741873</v>
      </c>
      <c r="BB30" s="216">
        <v>1361.8095333926019</v>
      </c>
      <c r="BC30" s="215">
        <v>0.26461225360134316</v>
      </c>
      <c r="BD30" s="216">
        <v>1130.2091423644015</v>
      </c>
      <c r="BE30" s="215">
        <v>0.21961014434730514</v>
      </c>
      <c r="BF30" s="216">
        <v>699.21265960435062</v>
      </c>
      <c r="BG30" s="215">
        <v>0.1358635206081758</v>
      </c>
      <c r="BH30" s="216">
        <v>331.51156563413997</v>
      </c>
      <c r="BI30" s="215">
        <v>6.441577939230772E-2</v>
      </c>
      <c r="BJ30" s="216">
        <v>219.88807925900568</v>
      </c>
      <c r="BK30" s="215">
        <v>4.2726298183449286E-2</v>
      </c>
      <c r="BL30" s="210"/>
      <c r="BN30" s="246">
        <v>226.92025510482009</v>
      </c>
      <c r="BO30" s="215">
        <v>0.43387186813408485</v>
      </c>
      <c r="BP30" s="216">
        <v>140.99669286625567</v>
      </c>
      <c r="BQ30" s="215">
        <v>0.26958588825114854</v>
      </c>
      <c r="BR30" s="216">
        <v>74.473569891971778</v>
      </c>
      <c r="BS30" s="215">
        <v>0.14239357734160146</v>
      </c>
      <c r="BT30" s="216">
        <v>48.673265986396515</v>
      </c>
      <c r="BU30" s="215">
        <v>9.3063357574449043E-2</v>
      </c>
      <c r="BV30" s="216">
        <v>14.482763781446231</v>
      </c>
      <c r="BW30" s="215">
        <v>2.769106607384237E-2</v>
      </c>
      <c r="BX30" s="216">
        <v>17.465594365585254</v>
      </c>
      <c r="BY30" s="215">
        <v>3.3394242624873803E-2</v>
      </c>
      <c r="BZ30" s="210"/>
      <c r="CB30" s="246">
        <v>1923.8372714031429</v>
      </c>
      <c r="CC30" s="215">
        <v>0.45230703607423195</v>
      </c>
      <c r="CD30" s="216">
        <v>962.86943019328839</v>
      </c>
      <c r="CE30" s="215">
        <v>0.22637705619434823</v>
      </c>
      <c r="CF30" s="216">
        <v>639.0055130708696</v>
      </c>
      <c r="CG30" s="215">
        <v>0.15023447874121829</v>
      </c>
      <c r="CH30" s="216">
        <v>456.98642450152795</v>
      </c>
      <c r="CI30" s="215">
        <v>0.10744057112569214</v>
      </c>
      <c r="CJ30" s="216">
        <v>174.78764351145392</v>
      </c>
      <c r="CK30" s="215">
        <v>4.1093746417234539E-2</v>
      </c>
      <c r="CL30" s="216">
        <v>95.901610864238691</v>
      </c>
      <c r="CM30" s="215">
        <v>2.2547111447275028E-2</v>
      </c>
      <c r="CN30" s="210"/>
    </row>
    <row r="31" spans="1:92" x14ac:dyDescent="0.2">
      <c r="A31" s="224">
        <v>97210</v>
      </c>
      <c r="B31" s="229" t="s">
        <v>33</v>
      </c>
      <c r="C31" s="222">
        <v>2283.3317010279266</v>
      </c>
      <c r="D31" s="228">
        <v>0.30462254129026989</v>
      </c>
      <c r="E31" s="222">
        <v>2265.1362637586394</v>
      </c>
      <c r="F31" s="228">
        <v>0.30219506203337404</v>
      </c>
      <c r="G31" s="222">
        <v>1417.1870502419561</v>
      </c>
      <c r="H31" s="228">
        <v>0.18906894715910835</v>
      </c>
      <c r="I31" s="222">
        <v>948.53000776102954</v>
      </c>
      <c r="J31" s="228">
        <v>0.12654474219587347</v>
      </c>
      <c r="K31" s="222">
        <v>370.59051629927944</v>
      </c>
      <c r="L31" s="228">
        <v>4.9441009732549134E-2</v>
      </c>
      <c r="M31" s="222">
        <v>210.83424525794581</v>
      </c>
      <c r="N31" s="228">
        <v>2.8127697588825256E-2</v>
      </c>
      <c r="O31" s="329">
        <v>7495.609784346776</v>
      </c>
      <c r="P31" s="229" t="s">
        <v>33</v>
      </c>
      <c r="Q31" s="222">
        <v>4548.467964786566</v>
      </c>
      <c r="R31" s="228">
        <v>0.60681760332364387</v>
      </c>
      <c r="S31" s="222">
        <v>2365.7170580029856</v>
      </c>
      <c r="T31" s="228">
        <v>0.3156136893549818</v>
      </c>
      <c r="U31" s="222">
        <v>581.42476155722522</v>
      </c>
      <c r="V31" s="228">
        <v>7.7568707321374386E-2</v>
      </c>
      <c r="X31" s="311">
        <v>1531.6604034399838</v>
      </c>
      <c r="Y31" s="228">
        <v>0.30467147877643735</v>
      </c>
      <c r="Z31" s="222">
        <v>1599.655150255031</v>
      </c>
      <c r="AA31" s="228">
        <v>0.31819670931360033</v>
      </c>
      <c r="AB31" s="222">
        <v>881.96590861782147</v>
      </c>
      <c r="AC31" s="228">
        <v>0.17543696827671171</v>
      </c>
      <c r="AD31" s="222">
        <v>594.68383445244024</v>
      </c>
      <c r="AE31" s="228">
        <v>0.11829202011107971</v>
      </c>
      <c r="AF31" s="222">
        <v>260.95346811663956</v>
      </c>
      <c r="AG31" s="228">
        <v>5.1907772012891741E-2</v>
      </c>
      <c r="AH31" s="222">
        <v>158.33357127748422</v>
      </c>
      <c r="AI31" s="228">
        <v>3.1495051509279143E-2</v>
      </c>
      <c r="AJ31" s="210">
        <v>5027.2523361594003</v>
      </c>
      <c r="AL31" s="311">
        <v>230.7475265617955</v>
      </c>
      <c r="AM31" s="228">
        <v>0.23584260154365877</v>
      </c>
      <c r="AN31" s="222">
        <v>276.32663211010527</v>
      </c>
      <c r="AO31" s="228">
        <v>0.2824281272423172</v>
      </c>
      <c r="AP31" s="222">
        <v>265.88512238585787</v>
      </c>
      <c r="AQ31" s="228">
        <v>0.27175606130903218</v>
      </c>
      <c r="AR31" s="222">
        <v>150.18933609258204</v>
      </c>
      <c r="AS31" s="228">
        <v>0.15350562702003012</v>
      </c>
      <c r="AT31" s="222">
        <v>37.733915697623701</v>
      </c>
      <c r="AU31" s="228">
        <v>3.8567108289992456E-2</v>
      </c>
      <c r="AV31" s="222">
        <v>17.5137579471909</v>
      </c>
      <c r="AW31" s="228">
        <v>1.790047459496933E-2</v>
      </c>
      <c r="AX31" s="210"/>
      <c r="AZ31" s="311">
        <v>182.53706024066807</v>
      </c>
      <c r="BA31" s="228">
        <v>0.2572217982394846</v>
      </c>
      <c r="BB31" s="222">
        <v>199.85798888498681</v>
      </c>
      <c r="BC31" s="228">
        <v>0.28162955635279757</v>
      </c>
      <c r="BD31" s="222">
        <v>144.97086324276117</v>
      </c>
      <c r="BE31" s="228">
        <v>0.20428545352088198</v>
      </c>
      <c r="BF31" s="222">
        <v>114.8962551953001</v>
      </c>
      <c r="BG31" s="228">
        <v>0.1619058690512066</v>
      </c>
      <c r="BH31" s="222">
        <v>44.946568837680722</v>
      </c>
      <c r="BI31" s="228">
        <v>6.3336383558933035E-2</v>
      </c>
      <c r="BJ31" s="222">
        <v>22.439751751687922</v>
      </c>
      <c r="BK31" s="228">
        <v>3.1620939276696146E-2</v>
      </c>
      <c r="BL31" s="210"/>
      <c r="BN31" s="311">
        <v>27.593572786177681</v>
      </c>
      <c r="BO31" s="228">
        <v>0.33377584233306984</v>
      </c>
      <c r="BP31" s="222">
        <v>35.123230278646226</v>
      </c>
      <c r="BQ31" s="228">
        <v>0.42485566702641775</v>
      </c>
      <c r="BR31" s="222">
        <v>17.453490059277001</v>
      </c>
      <c r="BS31" s="228">
        <v>0.21111993692622544</v>
      </c>
      <c r="BT31" s="222">
        <v>2.5006772891576801</v>
      </c>
      <c r="BU31" s="228">
        <v>3.0248553714286957E-2</v>
      </c>
      <c r="BV31" s="222">
        <v>0</v>
      </c>
      <c r="BW31" s="228">
        <v>0</v>
      </c>
      <c r="BX31" s="222">
        <v>0</v>
      </c>
      <c r="BY31" s="228">
        <v>0</v>
      </c>
      <c r="BZ31" s="210"/>
      <c r="CB31" s="311">
        <v>310.79313799930145</v>
      </c>
      <c r="CC31" s="228">
        <v>0.44549105726100108</v>
      </c>
      <c r="CD31" s="222">
        <v>154.17326222987089</v>
      </c>
      <c r="CE31" s="228">
        <v>0.22099204002476117</v>
      </c>
      <c r="CF31" s="222">
        <v>106.91166593623849</v>
      </c>
      <c r="CG31" s="228">
        <v>0.15324724155131408</v>
      </c>
      <c r="CH31" s="222">
        <v>86.259904731549454</v>
      </c>
      <c r="CI31" s="228">
        <v>0.12364499552811094</v>
      </c>
      <c r="CJ31" s="222">
        <v>26.956563647335425</v>
      </c>
      <c r="CK31" s="228">
        <v>3.8639553359128276E-2</v>
      </c>
      <c r="CL31" s="222">
        <v>12.54716428158274</v>
      </c>
      <c r="CM31" s="228">
        <v>1.7985112275684566E-2</v>
      </c>
      <c r="CN31" s="210"/>
    </row>
    <row r="32" spans="1:92" x14ac:dyDescent="0.2">
      <c r="A32" s="224">
        <v>97217</v>
      </c>
      <c r="B32" s="226" t="s">
        <v>14</v>
      </c>
      <c r="C32" s="222">
        <v>1073.8347863952304</v>
      </c>
      <c r="D32" s="225">
        <v>0.31078336401686951</v>
      </c>
      <c r="E32" s="222">
        <v>1022.891171545233</v>
      </c>
      <c r="F32" s="225">
        <v>0.29603954290132339</v>
      </c>
      <c r="G32" s="222">
        <v>645.2997879175058</v>
      </c>
      <c r="H32" s="225">
        <v>0.18675911921385832</v>
      </c>
      <c r="I32" s="222">
        <v>443.51873968323935</v>
      </c>
      <c r="J32" s="225">
        <v>0.12836075685906054</v>
      </c>
      <c r="K32" s="222">
        <v>179.80489446617807</v>
      </c>
      <c r="L32" s="225">
        <v>5.2038144672592095E-2</v>
      </c>
      <c r="M32" s="222">
        <v>89.902447233089035</v>
      </c>
      <c r="N32" s="225">
        <v>2.6019072336296047E-2</v>
      </c>
      <c r="O32" s="329">
        <v>3455.2518272404759</v>
      </c>
      <c r="P32" s="226" t="s">
        <v>14</v>
      </c>
      <c r="Q32" s="222">
        <v>2096.7259579404636</v>
      </c>
      <c r="R32" s="225">
        <v>0.60682290691819296</v>
      </c>
      <c r="S32" s="222">
        <v>1088.8185276007453</v>
      </c>
      <c r="T32" s="225">
        <v>0.31511987607291886</v>
      </c>
      <c r="U32" s="222">
        <v>269.70734169926709</v>
      </c>
      <c r="V32" s="225">
        <v>7.8057217008888138E-2</v>
      </c>
      <c r="X32" s="311">
        <v>602.34639646169649</v>
      </c>
      <c r="Y32" s="225">
        <v>0.310025706940874</v>
      </c>
      <c r="Z32" s="222">
        <v>594.35506781875529</v>
      </c>
      <c r="AA32" s="225">
        <v>0.30591259640102825</v>
      </c>
      <c r="AB32" s="222">
        <v>341.62929948573839</v>
      </c>
      <c r="AC32" s="225">
        <v>0.17583547557840618</v>
      </c>
      <c r="AD32" s="222">
        <v>250.72793617228166</v>
      </c>
      <c r="AE32" s="225">
        <v>0.12904884318766066</v>
      </c>
      <c r="AF32" s="222">
        <v>104.88618843860388</v>
      </c>
      <c r="AG32" s="225">
        <v>5.3984575835475578E-2</v>
      </c>
      <c r="AH32" s="222">
        <v>48.946887938015145</v>
      </c>
      <c r="AI32" s="225">
        <v>2.5192802056555271E-2</v>
      </c>
      <c r="AJ32" s="210">
        <v>1942.891776315091</v>
      </c>
      <c r="AL32" s="311">
        <v>191.79188743058995</v>
      </c>
      <c r="AM32" s="225">
        <v>0.34532374100719421</v>
      </c>
      <c r="AN32" s="222">
        <v>156.82982461772201</v>
      </c>
      <c r="AO32" s="225">
        <v>0.28237410071942448</v>
      </c>
      <c r="AP32" s="222">
        <v>96.894859795662626</v>
      </c>
      <c r="AQ32" s="225">
        <v>0.17446043165467623</v>
      </c>
      <c r="AR32" s="222">
        <v>70.923041706103575</v>
      </c>
      <c r="AS32" s="225">
        <v>0.12769784172661869</v>
      </c>
      <c r="AT32" s="222">
        <v>26.970734169926711</v>
      </c>
      <c r="AU32" s="225">
        <v>4.856115107913668E-2</v>
      </c>
      <c r="AV32" s="222">
        <v>11.986992964411872</v>
      </c>
      <c r="AW32" s="225">
        <v>2.1582733812949638E-2</v>
      </c>
      <c r="AX32" s="210"/>
      <c r="AZ32" s="311">
        <v>167.81790150176619</v>
      </c>
      <c r="BA32" s="225">
        <v>0.24489795918367344</v>
      </c>
      <c r="BB32" s="222">
        <v>194.78863567169293</v>
      </c>
      <c r="BC32" s="225">
        <v>0.28425655976676384</v>
      </c>
      <c r="BD32" s="222">
        <v>151.83524421588371</v>
      </c>
      <c r="BE32" s="225">
        <v>0.2215743440233236</v>
      </c>
      <c r="BF32" s="222">
        <v>101.8894401975009</v>
      </c>
      <c r="BG32" s="225">
        <v>0.14868804664723032</v>
      </c>
      <c r="BH32" s="222">
        <v>41.954475375441547</v>
      </c>
      <c r="BI32" s="225">
        <v>6.1224489795918359E-2</v>
      </c>
      <c r="BJ32" s="222">
        <v>26.970734169926715</v>
      </c>
      <c r="BK32" s="225">
        <v>3.9358600583090382E-2</v>
      </c>
      <c r="BL32" s="210"/>
      <c r="BN32" s="311">
        <v>25.971818089559058</v>
      </c>
      <c r="BO32" s="225">
        <v>0.41269116474069589</v>
      </c>
      <c r="BP32" s="222">
        <v>21.977259016841735</v>
      </c>
      <c r="BQ32" s="225">
        <v>0.34921777867813342</v>
      </c>
      <c r="BR32" s="222">
        <v>11.986992964411872</v>
      </c>
      <c r="BS32" s="225">
        <v>0.19047284526493655</v>
      </c>
      <c r="BT32" s="222">
        <v>0.998916080367656</v>
      </c>
      <c r="BU32" s="225">
        <v>1.5872737105411379E-2</v>
      </c>
      <c r="BV32" s="222">
        <v>1.997832160735312</v>
      </c>
      <c r="BW32" s="225">
        <v>3.1745474210822758E-2</v>
      </c>
      <c r="BX32" s="222">
        <v>0</v>
      </c>
      <c r="BY32" s="225">
        <v>0</v>
      </c>
      <c r="BZ32" s="210"/>
      <c r="CB32" s="311">
        <v>85.906782911618421</v>
      </c>
      <c r="CC32" s="225">
        <v>0.41148325358851673</v>
      </c>
      <c r="CD32" s="222">
        <v>54.940384420221079</v>
      </c>
      <c r="CE32" s="225">
        <v>0.26315789473684209</v>
      </c>
      <c r="CF32" s="222">
        <v>42.953391455809204</v>
      </c>
      <c r="CG32" s="225">
        <v>0.20574162679425834</v>
      </c>
      <c r="CH32" s="222">
        <v>18.979405526985463</v>
      </c>
      <c r="CI32" s="225">
        <v>9.0909090909090898E-2</v>
      </c>
      <c r="CJ32" s="222">
        <v>3.995664321470624</v>
      </c>
      <c r="CK32" s="225">
        <v>1.9138755980861243E-2</v>
      </c>
      <c r="CL32" s="222">
        <v>1.997832160735312</v>
      </c>
      <c r="CM32" s="225">
        <v>9.5693779904306216E-3</v>
      </c>
      <c r="CN32" s="210"/>
    </row>
    <row r="33" spans="1:92" x14ac:dyDescent="0.2">
      <c r="A33" s="224">
        <v>97220</v>
      </c>
      <c r="B33" s="226" t="s">
        <v>28</v>
      </c>
      <c r="C33" s="222">
        <v>1782.7049271992009</v>
      </c>
      <c r="D33" s="225">
        <v>0.33689909458683354</v>
      </c>
      <c r="E33" s="222">
        <v>1485.1419767406867</v>
      </c>
      <c r="F33" s="225">
        <v>0.28066506108945577</v>
      </c>
      <c r="G33" s="222">
        <v>1044.1903408564688</v>
      </c>
      <c r="H33" s="225">
        <v>0.19733315090094686</v>
      </c>
      <c r="I33" s="222">
        <v>656.25875365762442</v>
      </c>
      <c r="J33" s="225">
        <v>0.1240210741265497</v>
      </c>
      <c r="K33" s="222">
        <v>197.95576199967431</v>
      </c>
      <c r="L33" s="225">
        <v>3.7410070488061685E-2</v>
      </c>
      <c r="M33" s="222">
        <v>125.25823717775867</v>
      </c>
      <c r="N33" s="225">
        <v>2.3671548808152448E-2</v>
      </c>
      <c r="O33" s="329">
        <v>5291.5099976314141</v>
      </c>
      <c r="P33" s="226" t="s">
        <v>28</v>
      </c>
      <c r="Q33" s="222">
        <v>3267.8469039398879</v>
      </c>
      <c r="R33" s="225">
        <v>0.61756415567628931</v>
      </c>
      <c r="S33" s="222">
        <v>1700.4490945140933</v>
      </c>
      <c r="T33" s="225">
        <v>0.32135422502749655</v>
      </c>
      <c r="U33" s="222">
        <v>323.21399917743298</v>
      </c>
      <c r="V33" s="225">
        <v>6.1081619296214133E-2</v>
      </c>
      <c r="X33" s="311">
        <v>1162.3978301194356</v>
      </c>
      <c r="Y33" s="225">
        <v>0.32446749738948111</v>
      </c>
      <c r="Z33" s="222">
        <v>1049.8735412339031</v>
      </c>
      <c r="AA33" s="225">
        <v>0.29305787715088488</v>
      </c>
      <c r="AB33" s="222">
        <v>681.40268423392797</v>
      </c>
      <c r="AC33" s="225">
        <v>0.19020426392669734</v>
      </c>
      <c r="AD33" s="222">
        <v>470.86902008821426</v>
      </c>
      <c r="AE33" s="225">
        <v>0.13143666358234854</v>
      </c>
      <c r="AF33" s="222">
        <v>135.30025590866987</v>
      </c>
      <c r="AG33" s="225">
        <v>3.7767220733999234E-2</v>
      </c>
      <c r="AH33" s="222">
        <v>82.635158469748092</v>
      </c>
      <c r="AI33" s="225">
        <v>2.3066477216588908E-2</v>
      </c>
      <c r="AJ33" s="210">
        <v>3582.4784900538989</v>
      </c>
      <c r="AL33" s="311">
        <v>237.99555681573722</v>
      </c>
      <c r="AM33" s="225">
        <v>0.35319990449787964</v>
      </c>
      <c r="AN33" s="222">
        <v>190.34656836863942</v>
      </c>
      <c r="AO33" s="225">
        <v>0.28248590296731546</v>
      </c>
      <c r="AP33" s="222">
        <v>147.81235931235926</v>
      </c>
      <c r="AQ33" s="225">
        <v>0.21936254563421079</v>
      </c>
      <c r="AR33" s="222">
        <v>62.589766568856014</v>
      </c>
      <c r="AS33" s="225">
        <v>9.2887026423691371E-2</v>
      </c>
      <c r="AT33" s="222">
        <v>15.02649446116728</v>
      </c>
      <c r="AU33" s="225">
        <v>2.2300233162467414E-2</v>
      </c>
      <c r="AV33" s="222">
        <v>20.056041471044129</v>
      </c>
      <c r="AW33" s="225">
        <v>2.9764387314435321E-2</v>
      </c>
      <c r="AX33" s="210"/>
      <c r="AZ33" s="311">
        <v>85.161620251486269</v>
      </c>
      <c r="BA33" s="225">
        <v>0.18781094009530011</v>
      </c>
      <c r="BB33" s="222">
        <v>117.69234750205156</v>
      </c>
      <c r="BC33" s="225">
        <v>0.25955248809392262</v>
      </c>
      <c r="BD33" s="222">
        <v>125.26514084138708</v>
      </c>
      <c r="BE33" s="225">
        <v>0.27625312662109069</v>
      </c>
      <c r="BF33" s="222">
        <v>77.675111137995813</v>
      </c>
      <c r="BG33" s="225">
        <v>0.17130058824332092</v>
      </c>
      <c r="BH33" s="222">
        <v>35.1050839259049</v>
      </c>
      <c r="BI33" s="225">
        <v>7.7418898264016323E-2</v>
      </c>
      <c r="BJ33" s="222">
        <v>12.54403786469304</v>
      </c>
      <c r="BK33" s="225">
        <v>2.7663958682349339E-2</v>
      </c>
      <c r="BL33" s="210"/>
      <c r="BN33" s="311">
        <v>22.544247264038859</v>
      </c>
      <c r="BO33" s="225">
        <v>0.59999548186380103</v>
      </c>
      <c r="BP33" s="222">
        <v>10.0263107358612</v>
      </c>
      <c r="BQ33" s="225">
        <v>0.266841517076295</v>
      </c>
      <c r="BR33" s="222">
        <v>5.0034703811276602</v>
      </c>
      <c r="BS33" s="225">
        <v>0.13316300105990408</v>
      </c>
      <c r="BT33" s="222">
        <v>0</v>
      </c>
      <c r="BU33" s="225">
        <v>0</v>
      </c>
      <c r="BV33" s="222">
        <v>0</v>
      </c>
      <c r="BW33" s="225">
        <v>0</v>
      </c>
      <c r="BX33" s="222">
        <v>0</v>
      </c>
      <c r="BY33" s="225">
        <v>0</v>
      </c>
      <c r="BZ33" s="210"/>
      <c r="CB33" s="311">
        <v>274.60567274850348</v>
      </c>
      <c r="CC33" s="225">
        <v>0.50461605255580477</v>
      </c>
      <c r="CD33" s="222">
        <v>117.20320890023125</v>
      </c>
      <c r="CE33" s="225">
        <v>0.21537290191478889</v>
      </c>
      <c r="CF33" s="222">
        <v>84.706686087666753</v>
      </c>
      <c r="CG33" s="225">
        <v>0.15565721250700218</v>
      </c>
      <c r="CH33" s="222">
        <v>45.124855862558327</v>
      </c>
      <c r="CI33" s="225">
        <v>8.292154495427459E-2</v>
      </c>
      <c r="CJ33" s="222">
        <v>12.523927703932241</v>
      </c>
      <c r="CK33" s="225">
        <v>2.301400002847178E-2</v>
      </c>
      <c r="CL33" s="222">
        <v>10.02299937227342</v>
      </c>
      <c r="CM33" s="225">
        <v>1.8418288039657716E-2</v>
      </c>
      <c r="CN33" s="210"/>
    </row>
    <row r="34" spans="1:92" x14ac:dyDescent="0.2">
      <c r="A34" s="224">
        <v>97226</v>
      </c>
      <c r="B34" s="226" t="s">
        <v>21</v>
      </c>
      <c r="C34" s="222">
        <v>617.33721809345434</v>
      </c>
      <c r="D34" s="225">
        <v>0.32152824514443862</v>
      </c>
      <c r="E34" s="222">
        <v>626.66558535822173</v>
      </c>
      <c r="F34" s="225">
        <v>0.32638674625014946</v>
      </c>
      <c r="G34" s="222">
        <v>336.97587844226956</v>
      </c>
      <c r="H34" s="225">
        <v>0.17550742070300168</v>
      </c>
      <c r="I34" s="222">
        <v>214.71938595864131</v>
      </c>
      <c r="J34" s="225">
        <v>0.11183247233819317</v>
      </c>
      <c r="K34" s="222">
        <v>81.161873161400308</v>
      </c>
      <c r="L34" s="225">
        <v>4.2271604376637614E-2</v>
      </c>
      <c r="M34" s="222">
        <v>43.149350288339406</v>
      </c>
      <c r="N34" s="225">
        <v>2.2473511187579492E-2</v>
      </c>
      <c r="O34" s="329">
        <v>1920.0092913023266</v>
      </c>
      <c r="P34" s="226" t="s">
        <v>21</v>
      </c>
      <c r="Q34" s="222">
        <v>1244.0028034516761</v>
      </c>
      <c r="R34" s="225">
        <v>0.64791499139458808</v>
      </c>
      <c r="S34" s="222">
        <v>551.6952644009109</v>
      </c>
      <c r="T34" s="225">
        <v>0.28733989304119489</v>
      </c>
      <c r="U34" s="222">
        <v>124.31122344973971</v>
      </c>
      <c r="V34" s="225">
        <v>6.4745115564217109E-2</v>
      </c>
      <c r="X34" s="311">
        <v>393.45362070457782</v>
      </c>
      <c r="Y34" s="225">
        <v>0.3226469770158758</v>
      </c>
      <c r="Z34" s="222">
        <v>420.19248256978125</v>
      </c>
      <c r="AA34" s="225">
        <v>0.34457386368222231</v>
      </c>
      <c r="AB34" s="222">
        <v>209.58255854336278</v>
      </c>
      <c r="AC34" s="225">
        <v>0.17186569239895685</v>
      </c>
      <c r="AD34" s="222">
        <v>120.2017615175169</v>
      </c>
      <c r="AE34" s="225">
        <v>9.8570029464107617E-2</v>
      </c>
      <c r="AF34" s="222">
        <v>46.231446737506502</v>
      </c>
      <c r="AG34" s="225">
        <v>3.7911549793887549E-2</v>
      </c>
      <c r="AH34" s="222">
        <v>29.793599008615299</v>
      </c>
      <c r="AI34" s="225">
        <v>2.4431887644949753E-2</v>
      </c>
      <c r="AJ34" s="210">
        <v>1219.4554690813607</v>
      </c>
      <c r="AL34" s="311">
        <v>72.942949296954694</v>
      </c>
      <c r="AM34" s="225">
        <v>0.29338842975206614</v>
      </c>
      <c r="AN34" s="222">
        <v>76.025045746121805</v>
      </c>
      <c r="AO34" s="225">
        <v>0.30578512396694219</v>
      </c>
      <c r="AP34" s="222">
        <v>49.313543186673598</v>
      </c>
      <c r="AQ34" s="225">
        <v>0.19834710743801653</v>
      </c>
      <c r="AR34" s="222">
        <v>39.039888356116599</v>
      </c>
      <c r="AS34" s="225">
        <v>0.15702479338842976</v>
      </c>
      <c r="AT34" s="222">
        <v>10.273654830557</v>
      </c>
      <c r="AU34" s="225">
        <v>4.1322314049586778E-2</v>
      </c>
      <c r="AV34" s="222">
        <v>1.0273654830557</v>
      </c>
      <c r="AW34" s="225">
        <v>4.1322314049586778E-3</v>
      </c>
      <c r="AX34" s="210"/>
      <c r="AZ34" s="311">
        <v>71.915583813899005</v>
      </c>
      <c r="BA34" s="225">
        <v>0.29661016949152547</v>
      </c>
      <c r="BB34" s="222">
        <v>62.669294466397702</v>
      </c>
      <c r="BC34" s="225">
        <v>0.25847457627118647</v>
      </c>
      <c r="BD34" s="222">
        <v>55.477736085007805</v>
      </c>
      <c r="BE34" s="225">
        <v>0.22881355932203395</v>
      </c>
      <c r="BF34" s="222">
        <v>26.711502559448199</v>
      </c>
      <c r="BG34" s="225">
        <v>0.11016949152542374</v>
      </c>
      <c r="BH34" s="222">
        <v>14.3831167627798</v>
      </c>
      <c r="BI34" s="225">
        <v>5.9322033898305086E-2</v>
      </c>
      <c r="BJ34" s="222">
        <v>11.3010203136127</v>
      </c>
      <c r="BK34" s="225">
        <v>4.6610169491525424E-2</v>
      </c>
      <c r="BL34" s="210"/>
      <c r="BN34" s="311">
        <v>21.492597226903861</v>
      </c>
      <c r="BO34" s="225">
        <v>0.43680495369188577</v>
      </c>
      <c r="BP34" s="222">
        <v>15.38312294008022</v>
      </c>
      <c r="BQ34" s="225">
        <v>0.31263900926162286</v>
      </c>
      <c r="BR34" s="222">
        <v>5.1368274152784998</v>
      </c>
      <c r="BS34" s="225">
        <v>0.10439834876937142</v>
      </c>
      <c r="BT34" s="222">
        <v>6.1641928983341998</v>
      </c>
      <c r="BU34" s="225">
        <v>0.12527801852324572</v>
      </c>
      <c r="BV34" s="222">
        <v>1.0273654830557</v>
      </c>
      <c r="BW34" s="225">
        <v>2.0879669753874282E-2</v>
      </c>
      <c r="BX34" s="222">
        <v>0</v>
      </c>
      <c r="BY34" s="225">
        <v>0</v>
      </c>
      <c r="BZ34" s="210"/>
      <c r="CB34" s="311">
        <v>57.532467051119198</v>
      </c>
      <c r="CC34" s="225">
        <v>0.35897435897435903</v>
      </c>
      <c r="CD34" s="222">
        <v>52.395639635840695</v>
      </c>
      <c r="CE34" s="225">
        <v>0.32692307692307693</v>
      </c>
      <c r="CF34" s="222">
        <v>17.465213211946899</v>
      </c>
      <c r="CG34" s="225">
        <v>0.10897435897435899</v>
      </c>
      <c r="CH34" s="222">
        <v>22.602040627225399</v>
      </c>
      <c r="CI34" s="225">
        <v>0.14102564102564105</v>
      </c>
      <c r="CJ34" s="222">
        <v>9.2462893475012997</v>
      </c>
      <c r="CK34" s="225">
        <v>5.7692307692307696E-2</v>
      </c>
      <c r="CL34" s="222">
        <v>1.0273654830557</v>
      </c>
      <c r="CM34" s="225">
        <v>6.4102564102564109E-3</v>
      </c>
      <c r="CN34" s="210"/>
    </row>
    <row r="35" spans="1:92" x14ac:dyDescent="0.2">
      <c r="A35" s="224">
        <v>97232</v>
      </c>
      <c r="B35" s="223" t="s">
        <v>26</v>
      </c>
      <c r="C35" s="222">
        <v>1347</v>
      </c>
      <c r="D35" s="221">
        <v>0.34266090053421522</v>
      </c>
      <c r="E35" s="222">
        <v>1191</v>
      </c>
      <c r="F35" s="221">
        <v>0.30297634189773592</v>
      </c>
      <c r="G35" s="222">
        <v>666</v>
      </c>
      <c r="H35" s="221">
        <v>0.16942253879419994</v>
      </c>
      <c r="I35" s="222">
        <v>445</v>
      </c>
      <c r="J35" s="221">
        <v>0.11320274739252098</v>
      </c>
      <c r="K35" s="222">
        <v>183</v>
      </c>
      <c r="L35" s="221">
        <v>4.6553039938946834E-2</v>
      </c>
      <c r="M35" s="222">
        <v>99</v>
      </c>
      <c r="N35" s="221">
        <v>2.5184431442381073E-2</v>
      </c>
      <c r="O35" s="329">
        <v>3931</v>
      </c>
      <c r="P35" s="223" t="s">
        <v>26</v>
      </c>
      <c r="Q35" s="222">
        <v>2538</v>
      </c>
      <c r="R35" s="221">
        <v>0.6456372424319512</v>
      </c>
      <c r="S35" s="222">
        <v>1111</v>
      </c>
      <c r="T35" s="221">
        <v>0.28262528618672095</v>
      </c>
      <c r="U35" s="222">
        <v>282</v>
      </c>
      <c r="V35" s="221">
        <v>7.1737471381327911E-2</v>
      </c>
      <c r="X35" s="311">
        <v>958</v>
      </c>
      <c r="Y35" s="221">
        <v>0.35732935471838867</v>
      </c>
      <c r="Z35" s="222">
        <v>868</v>
      </c>
      <c r="AA35" s="221">
        <v>0.32375979112271541</v>
      </c>
      <c r="AB35" s="222">
        <v>411</v>
      </c>
      <c r="AC35" s="221">
        <v>0.15330100708690786</v>
      </c>
      <c r="AD35" s="222">
        <v>278</v>
      </c>
      <c r="AE35" s="221">
        <v>0.10369265199552406</v>
      </c>
      <c r="AF35" s="222">
        <v>111</v>
      </c>
      <c r="AG35" s="221">
        <v>4.1402461767997015E-2</v>
      </c>
      <c r="AH35" s="222">
        <v>55</v>
      </c>
      <c r="AI35" s="221">
        <v>2.0514733308466988E-2</v>
      </c>
      <c r="AJ35" s="210">
        <v>2681</v>
      </c>
      <c r="AL35" s="311">
        <v>141</v>
      </c>
      <c r="AM35" s="221">
        <v>0.29436325678496866</v>
      </c>
      <c r="AN35" s="222">
        <v>134</v>
      </c>
      <c r="AO35" s="221">
        <v>0.27974947807933193</v>
      </c>
      <c r="AP35" s="222">
        <v>96</v>
      </c>
      <c r="AQ35" s="221">
        <v>0.20041753653444677</v>
      </c>
      <c r="AR35" s="222">
        <v>66</v>
      </c>
      <c r="AS35" s="221">
        <v>0.13778705636743216</v>
      </c>
      <c r="AT35" s="222">
        <v>33</v>
      </c>
      <c r="AU35" s="221">
        <v>6.889352818371608E-2</v>
      </c>
      <c r="AV35" s="222">
        <v>9</v>
      </c>
      <c r="AW35" s="221">
        <v>1.8789144050104383E-2</v>
      </c>
      <c r="AX35" s="210"/>
      <c r="AZ35" s="311">
        <v>86</v>
      </c>
      <c r="BA35" s="221">
        <v>0.19153674832962139</v>
      </c>
      <c r="BB35" s="222">
        <v>115</v>
      </c>
      <c r="BC35" s="221">
        <v>0.25612472160356348</v>
      </c>
      <c r="BD35" s="222">
        <v>119</v>
      </c>
      <c r="BE35" s="221">
        <v>0.26503340757238308</v>
      </c>
      <c r="BF35" s="222">
        <v>64</v>
      </c>
      <c r="BG35" s="221">
        <v>0.14253897550111358</v>
      </c>
      <c r="BH35" s="222">
        <v>33</v>
      </c>
      <c r="BI35" s="221">
        <v>7.3496659242761692E-2</v>
      </c>
      <c r="BJ35" s="222">
        <v>32</v>
      </c>
      <c r="BK35" s="221">
        <v>7.126948775055679E-2</v>
      </c>
      <c r="BL35" s="210"/>
      <c r="BN35" s="311">
        <v>29</v>
      </c>
      <c r="BO35" s="221">
        <v>0.46031746031746029</v>
      </c>
      <c r="BP35" s="222">
        <v>16</v>
      </c>
      <c r="BQ35" s="221">
        <v>0.25396825396825395</v>
      </c>
      <c r="BR35" s="222">
        <v>9</v>
      </c>
      <c r="BS35" s="221">
        <v>0.14285714285714285</v>
      </c>
      <c r="BT35" s="222">
        <v>7</v>
      </c>
      <c r="BU35" s="221">
        <v>0.1111111111111111</v>
      </c>
      <c r="BV35" s="222">
        <v>2</v>
      </c>
      <c r="BW35" s="221">
        <v>3.1746031746031744E-2</v>
      </c>
      <c r="BX35" s="222">
        <v>0</v>
      </c>
      <c r="BY35" s="221">
        <v>0</v>
      </c>
      <c r="BZ35" s="210"/>
      <c r="CB35" s="311">
        <v>133</v>
      </c>
      <c r="CC35" s="221">
        <v>0.51351351351351349</v>
      </c>
      <c r="CD35" s="222">
        <v>58</v>
      </c>
      <c r="CE35" s="221">
        <v>0.22393822393822393</v>
      </c>
      <c r="CF35" s="222">
        <v>31</v>
      </c>
      <c r="CG35" s="221">
        <v>0.11969111969111969</v>
      </c>
      <c r="CH35" s="222">
        <v>30</v>
      </c>
      <c r="CI35" s="221">
        <v>0.11583011583011583</v>
      </c>
      <c r="CJ35" s="222">
        <v>4</v>
      </c>
      <c r="CK35" s="221">
        <v>1.5444015444015444E-2</v>
      </c>
      <c r="CL35" s="222">
        <v>3</v>
      </c>
      <c r="CM35" s="221">
        <v>1.1583011583011582E-2</v>
      </c>
      <c r="CN35" s="210"/>
    </row>
    <row r="36" spans="1:92" x14ac:dyDescent="0.2">
      <c r="A36" s="224"/>
      <c r="B36" s="220" t="s">
        <v>38</v>
      </c>
      <c r="C36" s="219">
        <v>7104.2086327158122</v>
      </c>
      <c r="D36" s="218">
        <v>0.32155371170685271</v>
      </c>
      <c r="E36" s="219">
        <v>6590.8349974027806</v>
      </c>
      <c r="F36" s="218">
        <v>0.29831717594871865</v>
      </c>
      <c r="G36" s="219">
        <v>4109.6530574582011</v>
      </c>
      <c r="H36" s="218">
        <v>0.18601286403210882</v>
      </c>
      <c r="I36" s="219">
        <v>2708.0268870605346</v>
      </c>
      <c r="J36" s="218">
        <v>0.12257186436308061</v>
      </c>
      <c r="K36" s="219">
        <v>1012.5130459265322</v>
      </c>
      <c r="L36" s="218">
        <v>4.5828795985799337E-2</v>
      </c>
      <c r="M36" s="219">
        <v>568.14427995713288</v>
      </c>
      <c r="N36" s="218">
        <v>2.5715587963440003E-2</v>
      </c>
      <c r="O36" s="329">
        <v>22093.380900520991</v>
      </c>
      <c r="P36" s="220" t="s">
        <v>38</v>
      </c>
      <c r="Q36" s="219">
        <v>13695.043630118593</v>
      </c>
      <c r="R36" s="218">
        <v>0.6198708876555713</v>
      </c>
      <c r="S36" s="219">
        <v>6817.6799445187353</v>
      </c>
      <c r="T36" s="218">
        <v>0.30858472839518941</v>
      </c>
      <c r="U36" s="219">
        <v>1580.6573258836652</v>
      </c>
      <c r="V36" s="218">
        <v>7.1544383949239343E-2</v>
      </c>
      <c r="X36" s="249">
        <v>4647.8582507256933</v>
      </c>
      <c r="Y36" s="218">
        <v>0.32158258799248468</v>
      </c>
      <c r="Z36" s="219">
        <v>4532.0762418774702</v>
      </c>
      <c r="AA36" s="218">
        <v>0.31357169866672546</v>
      </c>
      <c r="AB36" s="219">
        <v>2525.5804508808505</v>
      </c>
      <c r="AC36" s="218">
        <v>0.17474343100947196</v>
      </c>
      <c r="AD36" s="219">
        <v>1714.4825522304529</v>
      </c>
      <c r="AE36" s="218">
        <v>0.11862404283266269</v>
      </c>
      <c r="AF36" s="219">
        <v>658.37135920141986</v>
      </c>
      <c r="AG36" s="218">
        <v>4.5552328434083661E-2</v>
      </c>
      <c r="AH36" s="219">
        <v>374.70921669386274</v>
      </c>
      <c r="AI36" s="218">
        <v>2.5925911064571486E-2</v>
      </c>
      <c r="AJ36" s="210">
        <v>14453.078071609751</v>
      </c>
      <c r="AL36" s="249">
        <v>874.47792010507737</v>
      </c>
      <c r="AM36" s="218">
        <v>0.29792353144611206</v>
      </c>
      <c r="AN36" s="219">
        <v>833.52807084258848</v>
      </c>
      <c r="AO36" s="218">
        <v>0.28397243740019179</v>
      </c>
      <c r="AP36" s="219">
        <v>655.9058846805533</v>
      </c>
      <c r="AQ36" s="218">
        <v>0.22345881235839127</v>
      </c>
      <c r="AR36" s="219">
        <v>388.74203272365821</v>
      </c>
      <c r="AS36" s="218">
        <v>0.13243947794205702</v>
      </c>
      <c r="AT36" s="219">
        <v>123.00479915927468</v>
      </c>
      <c r="AU36" s="218">
        <v>4.1906174310207253E-2</v>
      </c>
      <c r="AV36" s="219">
        <v>59.584157865702608</v>
      </c>
      <c r="AW36" s="218">
        <v>2.0299566543040593E-2</v>
      </c>
      <c r="AX36" s="210"/>
      <c r="AZ36" s="249">
        <v>593.4321658078195</v>
      </c>
      <c r="BA36" s="218">
        <v>0.23365250949134711</v>
      </c>
      <c r="BB36" s="219">
        <v>690.00826652512899</v>
      </c>
      <c r="BC36" s="218">
        <v>0.27167749295137095</v>
      </c>
      <c r="BD36" s="219">
        <v>596.54898438503972</v>
      </c>
      <c r="BE36" s="218">
        <v>0.23487969690072086</v>
      </c>
      <c r="BF36" s="219">
        <v>385.17230909024505</v>
      </c>
      <c r="BG36" s="218">
        <v>0.15165419367351507</v>
      </c>
      <c r="BH36" s="219">
        <v>169.38924490180696</v>
      </c>
      <c r="BI36" s="218">
        <v>6.6693759510448938E-2</v>
      </c>
      <c r="BJ36" s="219">
        <v>105.25554409992037</v>
      </c>
      <c r="BK36" s="218">
        <v>4.144234747259716E-2</v>
      </c>
      <c r="BL36" s="210"/>
      <c r="BN36" s="249">
        <v>126.60223536667945</v>
      </c>
      <c r="BO36" s="218">
        <v>0.42860522421590264</v>
      </c>
      <c r="BP36" s="219">
        <v>98.509922971429376</v>
      </c>
      <c r="BQ36" s="218">
        <v>0.3335001747826421</v>
      </c>
      <c r="BR36" s="219">
        <v>48.580780820095029</v>
      </c>
      <c r="BS36" s="218">
        <v>0.16446768412637844</v>
      </c>
      <c r="BT36" s="219">
        <v>16.663786267859535</v>
      </c>
      <c r="BU36" s="218">
        <v>5.6414373955845441E-2</v>
      </c>
      <c r="BV36" s="219">
        <v>5.025197643791012</v>
      </c>
      <c r="BW36" s="218">
        <v>1.7012542919231422E-2</v>
      </c>
      <c r="BX36" s="219">
        <v>0</v>
      </c>
      <c r="BY36" s="218">
        <v>0</v>
      </c>
      <c r="BZ36" s="210"/>
      <c r="CB36" s="249">
        <v>861.83806071054255</v>
      </c>
      <c r="CC36" s="218">
        <v>0.46090763396637358</v>
      </c>
      <c r="CD36" s="219">
        <v>436.71249518616389</v>
      </c>
      <c r="CE36" s="218">
        <v>0.2335521393820289</v>
      </c>
      <c r="CF36" s="219">
        <v>283.03695669166132</v>
      </c>
      <c r="CG36" s="218">
        <v>0.15136706068219338</v>
      </c>
      <c r="CH36" s="219">
        <v>202.96620674831863</v>
      </c>
      <c r="CI36" s="218">
        <v>0.10854553586362979</v>
      </c>
      <c r="CJ36" s="219">
        <v>56.72244502023959</v>
      </c>
      <c r="CK36" s="218">
        <v>3.0334942396848977E-2</v>
      </c>
      <c r="CL36" s="219">
        <v>28.59536129764717</v>
      </c>
      <c r="CM36" s="218">
        <v>1.5292687708925343E-2</v>
      </c>
      <c r="CN36" s="210"/>
    </row>
    <row r="37" spans="1:92" x14ac:dyDescent="0.2">
      <c r="A37" s="224">
        <v>97202</v>
      </c>
      <c r="B37" s="226" t="s">
        <v>0</v>
      </c>
      <c r="C37" s="227">
        <v>434.39083966741043</v>
      </c>
      <c r="D37" s="225">
        <v>0.28802153432032301</v>
      </c>
      <c r="E37" s="227">
        <v>413.07727043139255</v>
      </c>
      <c r="F37" s="225">
        <v>0.27388963660834448</v>
      </c>
      <c r="G37" s="227">
        <v>284.18092314690398</v>
      </c>
      <c r="H37" s="225">
        <v>0.18842530282637951</v>
      </c>
      <c r="I37" s="227">
        <v>215.1655560969416</v>
      </c>
      <c r="J37" s="225">
        <v>0.14266487213997309</v>
      </c>
      <c r="K37" s="227">
        <v>107.5827780484708</v>
      </c>
      <c r="L37" s="225">
        <v>7.1332436069986543E-2</v>
      </c>
      <c r="M37" s="227">
        <v>53.7913890242354</v>
      </c>
      <c r="N37" s="225">
        <v>3.5666218034993272E-2</v>
      </c>
      <c r="O37" s="329">
        <v>1508.1887564153549</v>
      </c>
      <c r="P37" s="226" t="s">
        <v>0</v>
      </c>
      <c r="Q37" s="227">
        <v>847.46811009880298</v>
      </c>
      <c r="R37" s="225">
        <v>0.56191117092866749</v>
      </c>
      <c r="S37" s="227">
        <v>499.34647924384558</v>
      </c>
      <c r="T37" s="225">
        <v>0.33109017496635257</v>
      </c>
      <c r="U37" s="227">
        <v>161.3741670727062</v>
      </c>
      <c r="V37" s="225">
        <v>0.1069986541049798</v>
      </c>
      <c r="X37" s="311">
        <v>290.27051435719483</v>
      </c>
      <c r="Y37" s="225">
        <v>0.27766990291262139</v>
      </c>
      <c r="Z37" s="227">
        <v>304.47956051454003</v>
      </c>
      <c r="AA37" s="225">
        <v>0.29126213592233013</v>
      </c>
      <c r="AB37" s="227">
        <v>181.67280444034219</v>
      </c>
      <c r="AC37" s="225">
        <v>0.17378640776699028</v>
      </c>
      <c r="AD37" s="227">
        <v>152.23978025727001</v>
      </c>
      <c r="AE37" s="225">
        <v>0.14563106796116507</v>
      </c>
      <c r="AF37" s="227">
        <v>76.119890128635006</v>
      </c>
      <c r="AG37" s="225">
        <v>7.2815533980582534E-2</v>
      </c>
      <c r="AH37" s="227">
        <v>40.597274735272002</v>
      </c>
      <c r="AI37" s="225">
        <v>3.8834951456310683E-2</v>
      </c>
      <c r="AJ37" s="210">
        <v>1045.379824433254</v>
      </c>
      <c r="AL37" s="311">
        <v>61.9108439712898</v>
      </c>
      <c r="AM37" s="225">
        <v>0.27727272727272728</v>
      </c>
      <c r="AN37" s="227">
        <v>59.880980234526206</v>
      </c>
      <c r="AO37" s="225">
        <v>0.26818181818181819</v>
      </c>
      <c r="AP37" s="227">
        <v>54.806320892617201</v>
      </c>
      <c r="AQ37" s="225">
        <v>0.24545454545454545</v>
      </c>
      <c r="AR37" s="227">
        <v>25.373296709545002</v>
      </c>
      <c r="AS37" s="225">
        <v>0.11363636363636365</v>
      </c>
      <c r="AT37" s="227">
        <v>14.209046157345201</v>
      </c>
      <c r="AU37" s="225">
        <v>6.3636363636363644E-2</v>
      </c>
      <c r="AV37" s="227">
        <v>7.1045230786726004</v>
      </c>
      <c r="AW37" s="225">
        <v>3.1818181818181822E-2</v>
      </c>
      <c r="AX37" s="210"/>
      <c r="AZ37" s="311">
        <v>11.1642505521998</v>
      </c>
      <c r="BA37" s="225">
        <v>0.15492957746478872</v>
      </c>
      <c r="BB37" s="227">
        <v>17.253841762490602</v>
      </c>
      <c r="BC37" s="225">
        <v>0.23943661971830987</v>
      </c>
      <c r="BD37" s="227">
        <v>16.238909894108801</v>
      </c>
      <c r="BE37" s="225">
        <v>0.22535211267605634</v>
      </c>
      <c r="BF37" s="227">
        <v>13.1941142889634</v>
      </c>
      <c r="BG37" s="225">
        <v>0.18309859154929575</v>
      </c>
      <c r="BH37" s="227">
        <v>10.149318683818001</v>
      </c>
      <c r="BI37" s="225">
        <v>0.14084507042253522</v>
      </c>
      <c r="BJ37" s="227">
        <v>4.0597274735272002</v>
      </c>
      <c r="BK37" s="225">
        <v>5.6338028169014086E-2</v>
      </c>
      <c r="BL37" s="210"/>
      <c r="BN37" s="311">
        <v>20.298637367635997</v>
      </c>
      <c r="BO37" s="225">
        <v>0.4081632653061224</v>
      </c>
      <c r="BP37" s="227">
        <v>13.194114288963402</v>
      </c>
      <c r="BQ37" s="225">
        <v>0.26530612244897966</v>
      </c>
      <c r="BR37" s="227">
        <v>9.1343868154362013</v>
      </c>
      <c r="BS37" s="225">
        <v>0.18367346938775514</v>
      </c>
      <c r="BT37" s="227">
        <v>7.1045230786726004</v>
      </c>
      <c r="BU37" s="225">
        <v>0.14285714285714288</v>
      </c>
      <c r="BV37" s="227">
        <v>0</v>
      </c>
      <c r="BW37" s="225">
        <v>0</v>
      </c>
      <c r="BX37" s="227">
        <v>0</v>
      </c>
      <c r="BY37" s="225">
        <v>0</v>
      </c>
      <c r="BZ37" s="210"/>
      <c r="CB37" s="311">
        <v>50.746593419090004</v>
      </c>
      <c r="CC37" s="225">
        <v>0.43103448275862072</v>
      </c>
      <c r="CD37" s="227">
        <v>18.268773630872403</v>
      </c>
      <c r="CE37" s="225">
        <v>0.15517241379310345</v>
      </c>
      <c r="CF37" s="227">
        <v>22.328501104399599</v>
      </c>
      <c r="CG37" s="225">
        <v>0.18965517241379309</v>
      </c>
      <c r="CH37" s="227">
        <v>17.253841762490602</v>
      </c>
      <c r="CI37" s="225">
        <v>0.14655172413793105</v>
      </c>
      <c r="CJ37" s="227">
        <v>7.1045230786726004</v>
      </c>
      <c r="CK37" s="225">
        <v>6.0344827586206892E-2</v>
      </c>
      <c r="CL37" s="227">
        <v>2.0298637367636001</v>
      </c>
      <c r="CM37" s="225">
        <v>1.7241379310344827E-2</v>
      </c>
      <c r="CN37" s="210"/>
    </row>
    <row r="38" spans="1:92" x14ac:dyDescent="0.2">
      <c r="A38" s="224">
        <v>97206</v>
      </c>
      <c r="B38" s="226" t="s">
        <v>5</v>
      </c>
      <c r="C38" s="222">
        <v>727.5920060547428</v>
      </c>
      <c r="D38" s="225">
        <v>0.29222250395192406</v>
      </c>
      <c r="E38" s="222">
        <v>752.93978023086606</v>
      </c>
      <c r="F38" s="225">
        <v>0.30240292096821186</v>
      </c>
      <c r="G38" s="222">
        <v>484.39463654152621</v>
      </c>
      <c r="H38" s="225">
        <v>0.19454723583150105</v>
      </c>
      <c r="I38" s="222">
        <v>340.49497464006856</v>
      </c>
      <c r="J38" s="225">
        <v>0.13675286870164086</v>
      </c>
      <c r="K38" s="222">
        <v>130.72574919216922</v>
      </c>
      <c r="L38" s="225">
        <v>5.250333351937999E-2</v>
      </c>
      <c r="M38" s="222">
        <v>53.709028737867968</v>
      </c>
      <c r="N38" s="225">
        <v>2.1571137027342164E-2</v>
      </c>
      <c r="O38" s="329">
        <v>2489.8561753972408</v>
      </c>
      <c r="P38" s="226" t="s">
        <v>5</v>
      </c>
      <c r="Q38" s="222">
        <v>1480.5317862856089</v>
      </c>
      <c r="R38" s="225">
        <v>0.59462542492013593</v>
      </c>
      <c r="S38" s="222">
        <v>824.88961118159477</v>
      </c>
      <c r="T38" s="225">
        <v>0.3313001045331419</v>
      </c>
      <c r="U38" s="222">
        <v>184.43477793003717</v>
      </c>
      <c r="V38" s="225">
        <v>7.4074470546722143E-2</v>
      </c>
      <c r="X38" s="311">
        <v>389.13711387436416</v>
      </c>
      <c r="Y38" s="225">
        <v>0.26409903713892707</v>
      </c>
      <c r="Z38" s="222">
        <v>503.6488166551016</v>
      </c>
      <c r="AA38" s="225">
        <v>0.34181568088033015</v>
      </c>
      <c r="AB38" s="222">
        <v>270.57189949076883</v>
      </c>
      <c r="AC38" s="225">
        <v>0.18363136176066025</v>
      </c>
      <c r="AD38" s="222">
        <v>198.62206854004003</v>
      </c>
      <c r="AE38" s="225">
        <v>0.13480055020632736</v>
      </c>
      <c r="AF38" s="222">
        <v>71.949830950728781</v>
      </c>
      <c r="AG38" s="225">
        <v>4.8830811554332866E-2</v>
      </c>
      <c r="AH38" s="222">
        <v>39.521738127865113</v>
      </c>
      <c r="AI38" s="225">
        <v>2.6822558459422285E-2</v>
      </c>
      <c r="AJ38" s="210">
        <v>1473.4514676388685</v>
      </c>
      <c r="AL38" s="311">
        <v>187.47491163218066</v>
      </c>
      <c r="AM38" s="225">
        <v>0.33882783882783885</v>
      </c>
      <c r="AN38" s="222">
        <v>132.75250499359817</v>
      </c>
      <c r="AO38" s="225">
        <v>0.23992673992673991</v>
      </c>
      <c r="AP38" s="222">
        <v>124.64548178788226</v>
      </c>
      <c r="AQ38" s="225">
        <v>0.22527472527472528</v>
      </c>
      <c r="AR38" s="222">
        <v>69.923075149299805</v>
      </c>
      <c r="AS38" s="225">
        <v>0.12637362637362637</v>
      </c>
      <c r="AT38" s="222">
        <v>29.387959120720211</v>
      </c>
      <c r="AU38" s="225">
        <v>5.3113553113553119E-2</v>
      </c>
      <c r="AV38" s="222">
        <v>9.1204011064304105</v>
      </c>
      <c r="AW38" s="225">
        <v>1.6483516483516484E-2</v>
      </c>
      <c r="AX38" s="210"/>
      <c r="AZ38" s="311">
        <v>58.775918241440422</v>
      </c>
      <c r="BA38" s="225">
        <v>0.24166666666666667</v>
      </c>
      <c r="BB38" s="222">
        <v>70.936453050014308</v>
      </c>
      <c r="BC38" s="225">
        <v>0.29166666666666669</v>
      </c>
      <c r="BD38" s="222">
        <v>52.69565083715348</v>
      </c>
      <c r="BE38" s="225">
        <v>0.21666666666666667</v>
      </c>
      <c r="BF38" s="222">
        <v>38.508360227150618</v>
      </c>
      <c r="BG38" s="225">
        <v>0.15833333333333333</v>
      </c>
      <c r="BH38" s="222">
        <v>19.254180113575313</v>
      </c>
      <c r="BI38" s="225">
        <v>7.9166666666666677E-2</v>
      </c>
      <c r="BJ38" s="222">
        <v>3.0401337021434705</v>
      </c>
      <c r="BK38" s="225">
        <v>1.2500000000000002E-2</v>
      </c>
      <c r="BL38" s="210"/>
      <c r="BN38" s="311">
        <v>55.72245788103578</v>
      </c>
      <c r="BO38" s="225">
        <v>0.46212543325442079</v>
      </c>
      <c r="BP38" s="222">
        <v>32.428092822863682</v>
      </c>
      <c r="BQ38" s="225">
        <v>0.2689372833727896</v>
      </c>
      <c r="BR38" s="222">
        <v>12.16053480857388</v>
      </c>
      <c r="BS38" s="225">
        <v>0.10085148126479609</v>
      </c>
      <c r="BT38" s="222">
        <v>14.187290610002862</v>
      </c>
      <c r="BU38" s="225">
        <v>0.11766006147559545</v>
      </c>
      <c r="BV38" s="222">
        <v>5.0668895035724502</v>
      </c>
      <c r="BW38" s="225">
        <v>4.202145052699837E-2</v>
      </c>
      <c r="BX38" s="222">
        <v>1.0133779007144901</v>
      </c>
      <c r="BY38" s="225">
        <v>8.4042901053996751E-3</v>
      </c>
      <c r="BZ38" s="210"/>
      <c r="CB38" s="311">
        <v>36.481604425721642</v>
      </c>
      <c r="CC38" s="225">
        <v>0.36734693877551022</v>
      </c>
      <c r="CD38" s="222">
        <v>13.17391270928837</v>
      </c>
      <c r="CE38" s="225">
        <v>0.1326530612244898</v>
      </c>
      <c r="CF38" s="222">
        <v>24.32106961714776</v>
      </c>
      <c r="CG38" s="225">
        <v>0.24489795918367349</v>
      </c>
      <c r="CH38" s="222">
        <v>19.254180113575309</v>
      </c>
      <c r="CI38" s="225">
        <v>0.19387755102040816</v>
      </c>
      <c r="CJ38" s="222">
        <v>5.0668895035724502</v>
      </c>
      <c r="CK38" s="225">
        <v>5.1020408163265307E-2</v>
      </c>
      <c r="CL38" s="222">
        <v>1.0133779007144901</v>
      </c>
      <c r="CM38" s="225">
        <v>1.0204081632653062E-2</v>
      </c>
      <c r="CN38" s="210"/>
    </row>
    <row r="39" spans="1:92" x14ac:dyDescent="0.2">
      <c r="A39" s="224">
        <v>97207</v>
      </c>
      <c r="B39" s="226" t="s">
        <v>6</v>
      </c>
      <c r="C39" s="222">
        <v>2277.532032746738</v>
      </c>
      <c r="D39" s="225">
        <v>0.33122347604564611</v>
      </c>
      <c r="E39" s="222">
        <v>1969.6269787953711</v>
      </c>
      <c r="F39" s="225">
        <v>0.28644457467546519</v>
      </c>
      <c r="G39" s="222">
        <v>1349.8360000114744</v>
      </c>
      <c r="H39" s="225">
        <v>0.19630783040014818</v>
      </c>
      <c r="I39" s="222">
        <v>802.77248128469182</v>
      </c>
      <c r="J39" s="225">
        <v>0.11674790426733456</v>
      </c>
      <c r="K39" s="222">
        <v>355.65264244094556</v>
      </c>
      <c r="L39" s="225">
        <v>5.1722874936709497E-2</v>
      </c>
      <c r="M39" s="222">
        <v>120.69885223140436</v>
      </c>
      <c r="N39" s="225">
        <v>1.7553339674696525E-2</v>
      </c>
      <c r="O39" s="329">
        <v>6876.1189875106247</v>
      </c>
      <c r="P39" s="226" t="s">
        <v>6</v>
      </c>
      <c r="Q39" s="222">
        <v>4247.1590115421095</v>
      </c>
      <c r="R39" s="225">
        <v>0.61766805072111142</v>
      </c>
      <c r="S39" s="222">
        <v>2152.6084812961662</v>
      </c>
      <c r="T39" s="225">
        <v>0.31305573466748277</v>
      </c>
      <c r="U39" s="222">
        <v>476.35149467234993</v>
      </c>
      <c r="V39" s="225">
        <v>6.9276214611406026E-2</v>
      </c>
      <c r="X39" s="311">
        <v>1176.3005489563357</v>
      </c>
      <c r="Y39" s="225">
        <v>0.299909733943095</v>
      </c>
      <c r="Z39" s="222">
        <v>1188.6202156626427</v>
      </c>
      <c r="AA39" s="225">
        <v>0.30305075769542966</v>
      </c>
      <c r="AB39" s="222">
        <v>781.82110448290052</v>
      </c>
      <c r="AC39" s="225">
        <v>0.19933320582448111</v>
      </c>
      <c r="AD39" s="222">
        <v>515.45364949702162</v>
      </c>
      <c r="AE39" s="225">
        <v>0.1314201264445618</v>
      </c>
      <c r="AF39" s="222">
        <v>203.33616950933734</v>
      </c>
      <c r="AG39" s="225">
        <v>5.1842615012515053E-2</v>
      </c>
      <c r="AH39" s="222">
        <v>56.650274747050787</v>
      </c>
      <c r="AI39" s="225">
        <v>1.4443561079917427E-2</v>
      </c>
      <c r="AJ39" s="210">
        <v>3922.1819628552885</v>
      </c>
      <c r="AL39" s="311">
        <v>523.19650107926316</v>
      </c>
      <c r="AM39" s="225">
        <v>0.34338317124059686</v>
      </c>
      <c r="AN39" s="222">
        <v>434.05795175656931</v>
      </c>
      <c r="AO39" s="225">
        <v>0.28487995555954276</v>
      </c>
      <c r="AP39" s="222">
        <v>314.05209727967451</v>
      </c>
      <c r="AQ39" s="225">
        <v>0.2061179783813529</v>
      </c>
      <c r="AR39" s="222">
        <v>147.08083254228308</v>
      </c>
      <c r="AS39" s="225">
        <v>9.6531766942044059E-2</v>
      </c>
      <c r="AT39" s="222">
        <v>73.099220579561518</v>
      </c>
      <c r="AU39" s="225">
        <v>4.7976318889837104E-2</v>
      </c>
      <c r="AV39" s="222">
        <v>32.165529128440141</v>
      </c>
      <c r="AW39" s="225">
        <v>2.1110808986626341E-2</v>
      </c>
      <c r="AX39" s="210"/>
      <c r="AZ39" s="311">
        <v>389.24740318542342</v>
      </c>
      <c r="BA39" s="225">
        <v>0.37635134624046951</v>
      </c>
      <c r="BB39" s="222">
        <v>258.86709376350626</v>
      </c>
      <c r="BC39" s="225">
        <v>0.25029063376652427</v>
      </c>
      <c r="BD39" s="222">
        <v>194.02275727160483</v>
      </c>
      <c r="BE39" s="225">
        <v>0.18759463853294323</v>
      </c>
      <c r="BF39" s="222">
        <v>98.290944541852781</v>
      </c>
      <c r="BG39" s="225">
        <v>9.5034492199173384E-2</v>
      </c>
      <c r="BH39" s="222">
        <v>64.255853831784307</v>
      </c>
      <c r="BI39" s="225">
        <v>6.2127009443151124E-2</v>
      </c>
      <c r="BJ39" s="222">
        <v>29.58195196188467</v>
      </c>
      <c r="BK39" s="225">
        <v>2.860187981773827E-2</v>
      </c>
      <c r="BL39" s="210"/>
      <c r="BN39" s="311">
        <v>33.923334535987799</v>
      </c>
      <c r="BO39" s="225">
        <v>0.55986011362225785</v>
      </c>
      <c r="BP39" s="222">
        <v>14.35974322766787</v>
      </c>
      <c r="BQ39" s="225">
        <v>0.23698871543715372</v>
      </c>
      <c r="BR39" s="222">
        <v>12.30944117202287</v>
      </c>
      <c r="BS39" s="225">
        <v>0.2031511709405884</v>
      </c>
      <c r="BT39" s="222">
        <v>0</v>
      </c>
      <c r="BU39" s="225">
        <v>0</v>
      </c>
      <c r="BV39" s="222">
        <v>0</v>
      </c>
      <c r="BW39" s="225">
        <v>0</v>
      </c>
      <c r="BX39" s="222">
        <v>0</v>
      </c>
      <c r="BY39" s="225">
        <v>0</v>
      </c>
      <c r="BZ39" s="210"/>
      <c r="CB39" s="311">
        <v>154.8642449897275</v>
      </c>
      <c r="CC39" s="225">
        <v>0.46169371103640827</v>
      </c>
      <c r="CD39" s="222">
        <v>73.721974384984918</v>
      </c>
      <c r="CE39" s="225">
        <v>0.21978586432906105</v>
      </c>
      <c r="CF39" s="222">
        <v>47.630599805271473</v>
      </c>
      <c r="CG39" s="225">
        <v>0.14200016527019849</v>
      </c>
      <c r="CH39" s="222">
        <v>41.947054703534278</v>
      </c>
      <c r="CI39" s="225">
        <v>0.12505592465456827</v>
      </c>
      <c r="CJ39" s="222">
        <v>14.96139852026241</v>
      </c>
      <c r="CK39" s="225">
        <v>4.4604121536076811E-2</v>
      </c>
      <c r="CL39" s="222">
        <v>2.3010963940287601</v>
      </c>
      <c r="CM39" s="225">
        <v>6.8602131736871024E-3</v>
      </c>
      <c r="CN39" s="210"/>
    </row>
    <row r="40" spans="1:92" x14ac:dyDescent="0.2">
      <c r="A40" s="224">
        <v>97221</v>
      </c>
      <c r="B40" s="226" t="s">
        <v>27</v>
      </c>
      <c r="C40" s="222">
        <v>1684.6955153902813</v>
      </c>
      <c r="D40" s="225">
        <v>0.31745981208790042</v>
      </c>
      <c r="E40" s="222">
        <v>1515.2661241702913</v>
      </c>
      <c r="F40" s="225">
        <v>0.28553296108871262</v>
      </c>
      <c r="G40" s="222">
        <v>1031.0882355597114</v>
      </c>
      <c r="H40" s="225">
        <v>0.19429568994311758</v>
      </c>
      <c r="I40" s="222">
        <v>714.75576785564442</v>
      </c>
      <c r="J40" s="225">
        <v>0.13468679038991216</v>
      </c>
      <c r="K40" s="222">
        <v>263.00456033670389</v>
      </c>
      <c r="L40" s="225">
        <v>4.9559921979971895E-2</v>
      </c>
      <c r="M40" s="222">
        <v>97.989118183253865</v>
      </c>
      <c r="N40" s="225">
        <v>1.8464824510385402E-2</v>
      </c>
      <c r="O40" s="329">
        <v>5306.799321495886</v>
      </c>
      <c r="P40" s="226" t="s">
        <v>27</v>
      </c>
      <c r="Q40" s="222">
        <v>3199.9616395605726</v>
      </c>
      <c r="R40" s="225">
        <v>0.60299277317661304</v>
      </c>
      <c r="S40" s="222">
        <v>1745.8440034153559</v>
      </c>
      <c r="T40" s="225">
        <v>0.32898248033302974</v>
      </c>
      <c r="U40" s="222">
        <v>360.99367851995777</v>
      </c>
      <c r="V40" s="225">
        <v>6.8024746490357293E-2</v>
      </c>
      <c r="X40" s="311">
        <v>921.87610901086543</v>
      </c>
      <c r="Y40" s="225">
        <v>0.30649054358791517</v>
      </c>
      <c r="Z40" s="222">
        <v>937.47719534773512</v>
      </c>
      <c r="AA40" s="225">
        <v>0.31167734188457524</v>
      </c>
      <c r="AB40" s="222">
        <v>589.07221872196862</v>
      </c>
      <c r="AC40" s="225">
        <v>0.19584525812514303</v>
      </c>
      <c r="AD40" s="222">
        <v>398.20066642264146</v>
      </c>
      <c r="AE40" s="225">
        <v>0.13238735391450199</v>
      </c>
      <c r="AF40" s="222">
        <v>123.59429821380105</v>
      </c>
      <c r="AG40" s="225">
        <v>4.1090644690379229E-2</v>
      </c>
      <c r="AH40" s="222">
        <v>37.624707827920709</v>
      </c>
      <c r="AI40" s="225">
        <v>1.2508857797485227E-2</v>
      </c>
      <c r="AJ40" s="210">
        <v>3007.8451955449327</v>
      </c>
      <c r="AL40" s="311">
        <v>231.2388215842391</v>
      </c>
      <c r="AM40" s="225">
        <v>0.32799709756813028</v>
      </c>
      <c r="AN40" s="222">
        <v>173.98650601004232</v>
      </c>
      <c r="AO40" s="225">
        <v>0.2467884440698237</v>
      </c>
      <c r="AP40" s="222">
        <v>133.7094282505943</v>
      </c>
      <c r="AQ40" s="225">
        <v>0.18965805171997241</v>
      </c>
      <c r="AR40" s="222">
        <v>98.242557900813011</v>
      </c>
      <c r="AS40" s="225">
        <v>0.13935062299821002</v>
      </c>
      <c r="AT40" s="222">
        <v>52.802830782734681</v>
      </c>
      <c r="AU40" s="225">
        <v>7.489735123826867E-2</v>
      </c>
      <c r="AV40" s="222">
        <v>15.022501222754499</v>
      </c>
      <c r="AW40" s="225">
        <v>2.1308432405594838E-2</v>
      </c>
      <c r="AX40" s="210"/>
      <c r="AZ40" s="311">
        <v>294.65891016544106</v>
      </c>
      <c r="BA40" s="225">
        <v>0.25317732315007918</v>
      </c>
      <c r="BB40" s="222">
        <v>291.319455027907</v>
      </c>
      <c r="BC40" s="225">
        <v>0.25030799090410721</v>
      </c>
      <c r="BD40" s="222">
        <v>271.97263491870041</v>
      </c>
      <c r="BE40" s="225">
        <v>0.23368478367115816</v>
      </c>
      <c r="BF40" s="222">
        <v>189.11974164974785</v>
      </c>
      <c r="BG40" s="225">
        <v>0.16249578171192661</v>
      </c>
      <c r="BH40" s="222">
        <v>76.445089893310225</v>
      </c>
      <c r="BI40" s="225">
        <v>6.5683278392256128E-2</v>
      </c>
      <c r="BJ40" s="222">
        <v>40.328174985141793</v>
      </c>
      <c r="BK40" s="225">
        <v>3.4650842170472672E-2</v>
      </c>
      <c r="BL40" s="210"/>
      <c r="BN40" s="311">
        <v>75.39085195106054</v>
      </c>
      <c r="BO40" s="225">
        <v>0.69780495619321226</v>
      </c>
      <c r="BP40" s="222">
        <v>27.553339478477952</v>
      </c>
      <c r="BQ40" s="225">
        <v>0.25502904331465837</v>
      </c>
      <c r="BR40" s="222">
        <v>5.0958149962483201</v>
      </c>
      <c r="BS40" s="225">
        <v>4.7166000492129358E-2</v>
      </c>
      <c r="BT40" s="222">
        <v>0</v>
      </c>
      <c r="BU40" s="225">
        <v>0</v>
      </c>
      <c r="BV40" s="222">
        <v>0</v>
      </c>
      <c r="BW40" s="225">
        <v>0</v>
      </c>
      <c r="BX40" s="222">
        <v>0</v>
      </c>
      <c r="BY40" s="225">
        <v>0</v>
      </c>
      <c r="BZ40" s="210"/>
      <c r="CB40" s="311">
        <v>161.53082267867521</v>
      </c>
      <c r="CC40" s="225">
        <v>0.5015434316176941</v>
      </c>
      <c r="CD40" s="222">
        <v>84.929628306128706</v>
      </c>
      <c r="CE40" s="225">
        <v>0.26370135755084229</v>
      </c>
      <c r="CF40" s="222">
        <v>31.238138672199838</v>
      </c>
      <c r="CG40" s="225">
        <v>9.6992530634048765E-2</v>
      </c>
      <c r="CH40" s="222">
        <v>29.19280188244214</v>
      </c>
      <c r="CI40" s="225">
        <v>9.0641883647067129E-2</v>
      </c>
      <c r="CJ40" s="222">
        <v>10.16234144685791</v>
      </c>
      <c r="CK40" s="225">
        <v>3.1553455359208726E-2</v>
      </c>
      <c r="CL40" s="222">
        <v>5.0137341474368702</v>
      </c>
      <c r="CM40" s="225">
        <v>1.5567341191138945E-2</v>
      </c>
      <c r="CN40" s="210"/>
    </row>
    <row r="41" spans="1:92" x14ac:dyDescent="0.2">
      <c r="A41" s="224">
        <v>97227</v>
      </c>
      <c r="B41" s="226" t="s">
        <v>22</v>
      </c>
      <c r="C41" s="222">
        <v>1529.1880381886585</v>
      </c>
      <c r="D41" s="225">
        <v>0.34330393807956294</v>
      </c>
      <c r="E41" s="222">
        <v>1355.5761831131351</v>
      </c>
      <c r="F41" s="225">
        <v>0.30432793770793798</v>
      </c>
      <c r="G41" s="222">
        <v>855.94682037234827</v>
      </c>
      <c r="H41" s="225">
        <v>0.19216074601824387</v>
      </c>
      <c r="I41" s="222">
        <v>509.72307524517771</v>
      </c>
      <c r="J41" s="225">
        <v>0.11443323822292813</v>
      </c>
      <c r="K41" s="222">
        <v>151.4056875658635</v>
      </c>
      <c r="L41" s="225">
        <v>3.3990697998510122E-2</v>
      </c>
      <c r="M41" s="222">
        <v>52.487305022832679</v>
      </c>
      <c r="N41" s="225">
        <v>1.1783441972816841E-2</v>
      </c>
      <c r="O41" s="329">
        <v>4454.3271095080163</v>
      </c>
      <c r="P41" s="226" t="s">
        <v>22</v>
      </c>
      <c r="Q41" s="222">
        <v>2884.7642213017934</v>
      </c>
      <c r="R41" s="225">
        <v>0.64763187578750092</v>
      </c>
      <c r="S41" s="222">
        <v>1365.669895617526</v>
      </c>
      <c r="T41" s="225">
        <v>0.30659398424117201</v>
      </c>
      <c r="U41" s="222">
        <v>203.89299258869619</v>
      </c>
      <c r="V41" s="225">
        <v>4.5774139971326962E-2</v>
      </c>
      <c r="X41" s="311">
        <v>735.82223534353386</v>
      </c>
      <c r="Y41" s="225">
        <v>0.30336808496006812</v>
      </c>
      <c r="Z41" s="222">
        <v>795.38454534600282</v>
      </c>
      <c r="AA41" s="225">
        <v>0.32792470074759034</v>
      </c>
      <c r="AB41" s="222">
        <v>497.62002646647136</v>
      </c>
      <c r="AC41" s="225">
        <v>0.2051610120159417</v>
      </c>
      <c r="AD41" s="222">
        <v>290.69892012645789</v>
      </c>
      <c r="AE41" s="225">
        <v>0.11985065204988074</v>
      </c>
      <c r="AF41" s="222">
        <v>78.730957534249015</v>
      </c>
      <c r="AG41" s="225">
        <v>3.2459551596842703E-2</v>
      </c>
      <c r="AH41" s="222">
        <v>27.253023761855431</v>
      </c>
      <c r="AI41" s="225">
        <v>1.123599862967632E-2</v>
      </c>
      <c r="AJ41" s="210">
        <v>2425.5097085785706</v>
      </c>
      <c r="AL41" s="311">
        <v>339.14874014753428</v>
      </c>
      <c r="AM41" s="225">
        <v>0.3551797040169134</v>
      </c>
      <c r="AN41" s="222">
        <v>296.75514762909245</v>
      </c>
      <c r="AO41" s="225">
        <v>0.31078224101479918</v>
      </c>
      <c r="AP41" s="222">
        <v>164.52751382157169</v>
      </c>
      <c r="AQ41" s="225">
        <v>0.17230443974630025</v>
      </c>
      <c r="AR41" s="222">
        <v>111.0308375482999</v>
      </c>
      <c r="AS41" s="225">
        <v>0.11627906976744187</v>
      </c>
      <c r="AT41" s="222">
        <v>27.253023761855431</v>
      </c>
      <c r="AU41" s="225">
        <v>2.8541226215644824E-2</v>
      </c>
      <c r="AV41" s="222">
        <v>16.149940007025439</v>
      </c>
      <c r="AW41" s="225">
        <v>1.6913319238900635E-2</v>
      </c>
      <c r="AX41" s="210"/>
      <c r="AZ41" s="311">
        <v>270.51149511767613</v>
      </c>
      <c r="BA41" s="225">
        <v>0.39821693907875189</v>
      </c>
      <c r="BB41" s="222">
        <v>166.54625632244984</v>
      </c>
      <c r="BC41" s="225">
        <v>0.24517087667161958</v>
      </c>
      <c r="BD41" s="222">
        <v>135.25574755883807</v>
      </c>
      <c r="BE41" s="225">
        <v>0.19910846953937594</v>
      </c>
      <c r="BF41" s="222">
        <v>70.655987530736311</v>
      </c>
      <c r="BG41" s="225">
        <v>0.10401188707280834</v>
      </c>
      <c r="BH41" s="222">
        <v>31.29050876361179</v>
      </c>
      <c r="BI41" s="225">
        <v>4.6062407132243681E-2</v>
      </c>
      <c r="BJ41" s="222">
        <v>5.0468562521954494</v>
      </c>
      <c r="BK41" s="225">
        <v>7.4294205052005931E-3</v>
      </c>
      <c r="BL41" s="210"/>
      <c r="BN41" s="311">
        <v>55.51541877414995</v>
      </c>
      <c r="BO41" s="225">
        <v>0.41359179277072772</v>
      </c>
      <c r="BP41" s="222">
        <v>43.393557542318185</v>
      </c>
      <c r="BQ41" s="225">
        <v>0.32328350672523443</v>
      </c>
      <c r="BR41" s="222">
        <v>22.206167509659977</v>
      </c>
      <c r="BS41" s="225">
        <v>0.16543671710829108</v>
      </c>
      <c r="BT41" s="222">
        <v>13.11242002914549</v>
      </c>
      <c r="BU41" s="225">
        <v>9.7687983395746636E-2</v>
      </c>
      <c r="BV41" s="222">
        <v>0</v>
      </c>
      <c r="BW41" s="225">
        <v>0</v>
      </c>
      <c r="BX41" s="222">
        <v>0</v>
      </c>
      <c r="BY41" s="225">
        <v>0</v>
      </c>
      <c r="BZ41" s="210"/>
      <c r="CB41" s="311">
        <v>128.19014880576441</v>
      </c>
      <c r="CC41" s="225">
        <v>0.49224806201550381</v>
      </c>
      <c r="CD41" s="222">
        <v>53.496676273271767</v>
      </c>
      <c r="CE41" s="225">
        <v>0.20542635658914726</v>
      </c>
      <c r="CF41" s="222">
        <v>36.337365015807237</v>
      </c>
      <c r="CG41" s="225">
        <v>0.1395348837209302</v>
      </c>
      <c r="CH41" s="222">
        <v>24.22491001053816</v>
      </c>
      <c r="CI41" s="225">
        <v>9.3023255813953487E-2</v>
      </c>
      <c r="CJ41" s="222">
        <v>14.131197506147258</v>
      </c>
      <c r="CK41" s="225">
        <v>5.4263565891472861E-2</v>
      </c>
      <c r="CL41" s="222">
        <v>4.0374850017563597</v>
      </c>
      <c r="CM41" s="225">
        <v>1.5503875968992246E-2</v>
      </c>
      <c r="CN41" s="210"/>
    </row>
    <row r="42" spans="1:92" x14ac:dyDescent="0.2">
      <c r="A42" s="224">
        <v>97223</v>
      </c>
      <c r="B42" s="226" t="s">
        <v>18</v>
      </c>
      <c r="C42" s="222">
        <v>1248.8780316028428</v>
      </c>
      <c r="D42" s="225">
        <v>0.31440266052698901</v>
      </c>
      <c r="E42" s="222">
        <v>1183.8428859376011</v>
      </c>
      <c r="F42" s="225">
        <v>0.29803018674852899</v>
      </c>
      <c r="G42" s="222">
        <v>729.61304043192922</v>
      </c>
      <c r="H42" s="225">
        <v>0.18367869020209771</v>
      </c>
      <c r="I42" s="222">
        <v>523.32968777499104</v>
      </c>
      <c r="J42" s="225">
        <v>0.13174724993604503</v>
      </c>
      <c r="K42" s="222">
        <v>182.91134718349201</v>
      </c>
      <c r="L42" s="225">
        <v>4.6047582501918649E-2</v>
      </c>
      <c r="M42" s="222">
        <v>103.6497634039788</v>
      </c>
      <c r="N42" s="225">
        <v>2.6093630084420564E-2</v>
      </c>
      <c r="O42" s="329">
        <v>3972.2247563348351</v>
      </c>
      <c r="P42" s="226" t="s">
        <v>18</v>
      </c>
      <c r="Q42" s="222">
        <v>2432.7209175404441</v>
      </c>
      <c r="R42" s="225">
        <v>0.61243284727551806</v>
      </c>
      <c r="S42" s="222">
        <v>1252.9427282069203</v>
      </c>
      <c r="T42" s="225">
        <v>0.31542594013814274</v>
      </c>
      <c r="U42" s="222">
        <v>286.56111058747081</v>
      </c>
      <c r="V42" s="225">
        <v>7.214121258633921E-2</v>
      </c>
      <c r="X42" s="311">
        <v>797.696708550229</v>
      </c>
      <c r="Y42" s="225">
        <v>0.30262143407864295</v>
      </c>
      <c r="Z42" s="222">
        <v>837.32750043998556</v>
      </c>
      <c r="AA42" s="225">
        <v>0.31765612952968381</v>
      </c>
      <c r="AB42" s="222">
        <v>457.27836795873003</v>
      </c>
      <c r="AC42" s="225">
        <v>0.17347725520431764</v>
      </c>
      <c r="AD42" s="222">
        <v>360.74182361188701</v>
      </c>
      <c r="AE42" s="225">
        <v>0.13685427910562836</v>
      </c>
      <c r="AF42" s="222">
        <v>116.860027367231</v>
      </c>
      <c r="AG42" s="225">
        <v>4.4333076329992283E-2</v>
      </c>
      <c r="AH42" s="222">
        <v>66.051319816261</v>
      </c>
      <c r="AI42" s="225">
        <v>2.5057825751734767E-2</v>
      </c>
      <c r="AJ42" s="210">
        <v>2635.9557477443241</v>
      </c>
      <c r="AL42" s="311">
        <v>172.74960567329799</v>
      </c>
      <c r="AM42" s="225">
        <v>0.29772329246935203</v>
      </c>
      <c r="AN42" s="222">
        <v>155.47464510596819</v>
      </c>
      <c r="AO42" s="225">
        <v>0.26795096322241679</v>
      </c>
      <c r="AP42" s="222">
        <v>116.860027367231</v>
      </c>
      <c r="AQ42" s="225">
        <v>0.20140105078809106</v>
      </c>
      <c r="AR42" s="222">
        <v>81.293932081552001</v>
      </c>
      <c r="AS42" s="225">
        <v>0.14010507880910683</v>
      </c>
      <c r="AT42" s="222">
        <v>29.469050379562599</v>
      </c>
      <c r="AU42" s="225">
        <v>5.0788091068301226E-2</v>
      </c>
      <c r="AV42" s="222">
        <v>24.3881796244656</v>
      </c>
      <c r="AW42" s="225">
        <v>4.2031523642732049E-2</v>
      </c>
      <c r="AX42" s="210"/>
      <c r="AZ42" s="311">
        <v>127.021768877425</v>
      </c>
      <c r="BA42" s="225">
        <v>0.31094527363184077</v>
      </c>
      <c r="BB42" s="222">
        <v>106.69828585703699</v>
      </c>
      <c r="BC42" s="225">
        <v>0.26119402985074625</v>
      </c>
      <c r="BD42" s="222">
        <v>98.5688926488818</v>
      </c>
      <c r="BE42" s="225">
        <v>0.24129353233830844</v>
      </c>
      <c r="BF42" s="222">
        <v>48.7763592489312</v>
      </c>
      <c r="BG42" s="225">
        <v>0.11940298507462686</v>
      </c>
      <c r="BH42" s="222">
        <v>20.323483020388</v>
      </c>
      <c r="BI42" s="225">
        <v>4.9751243781094523E-2</v>
      </c>
      <c r="BJ42" s="222">
        <v>7.1132190571358</v>
      </c>
      <c r="BK42" s="225">
        <v>1.7412935323383085E-2</v>
      </c>
      <c r="BL42" s="210"/>
      <c r="BN42" s="311">
        <v>28.4528762285432</v>
      </c>
      <c r="BO42" s="225">
        <v>0.45161290322580644</v>
      </c>
      <c r="BP42" s="222">
        <v>9.1455673591745992</v>
      </c>
      <c r="BQ42" s="225">
        <v>0.14516129032258063</v>
      </c>
      <c r="BR42" s="222">
        <v>14.226438114271598</v>
      </c>
      <c r="BS42" s="225">
        <v>0.22580645161290319</v>
      </c>
      <c r="BT42" s="222">
        <v>6.0970449061164</v>
      </c>
      <c r="BU42" s="225">
        <v>9.6774193548387094E-2</v>
      </c>
      <c r="BV42" s="222">
        <v>3.0485224530582</v>
      </c>
      <c r="BW42" s="225">
        <v>4.8387096774193547E-2</v>
      </c>
      <c r="BX42" s="222">
        <v>2.0323483020388</v>
      </c>
      <c r="BY42" s="225">
        <v>3.2258064516129031E-2</v>
      </c>
      <c r="BZ42" s="210"/>
      <c r="CB42" s="311">
        <v>122.95707227334739</v>
      </c>
      <c r="CC42" s="225">
        <v>0.43214285714285716</v>
      </c>
      <c r="CD42" s="222">
        <v>75.196887175435592</v>
      </c>
      <c r="CE42" s="225">
        <v>0.26428571428571429</v>
      </c>
      <c r="CF42" s="222">
        <v>42.679314342814799</v>
      </c>
      <c r="CG42" s="225">
        <v>0.15</v>
      </c>
      <c r="CH42" s="222">
        <v>26.420527926504402</v>
      </c>
      <c r="CI42" s="225">
        <v>9.2857142857142874E-2</v>
      </c>
      <c r="CJ42" s="222">
        <v>13.210263963252199</v>
      </c>
      <c r="CK42" s="225">
        <v>4.642857142857143E-2</v>
      </c>
      <c r="CL42" s="222">
        <v>4.0646966040776</v>
      </c>
      <c r="CM42" s="225">
        <v>1.4285714285714287E-2</v>
      </c>
      <c r="CN42" s="210"/>
    </row>
    <row r="43" spans="1:92" x14ac:dyDescent="0.2">
      <c r="A43" s="224">
        <v>97231</v>
      </c>
      <c r="B43" s="223" t="s">
        <v>29</v>
      </c>
      <c r="C43" s="222">
        <v>1257.2858747471187</v>
      </c>
      <c r="D43" s="221">
        <v>0.36248176214413896</v>
      </c>
      <c r="E43" s="222">
        <v>1087.8726152091112</v>
      </c>
      <c r="F43" s="221">
        <v>0.31363907800894125</v>
      </c>
      <c r="G43" s="222">
        <v>565.24724502936101</v>
      </c>
      <c r="H43" s="221">
        <v>0.16296358810725772</v>
      </c>
      <c r="I43" s="222">
        <v>376.49322783822771</v>
      </c>
      <c r="J43" s="221">
        <v>0.10854486748257197</v>
      </c>
      <c r="K43" s="222">
        <v>133.9544638130622</v>
      </c>
      <c r="L43" s="221">
        <v>3.8619737217518886E-2</v>
      </c>
      <c r="M43" s="222">
        <v>47.695907569802458</v>
      </c>
      <c r="N43" s="221">
        <v>1.375096703957112E-2</v>
      </c>
      <c r="O43" s="329">
        <v>3468.5493342066834</v>
      </c>
      <c r="P43" s="223" t="s">
        <v>29</v>
      </c>
      <c r="Q43" s="222">
        <v>2345.1584899562299</v>
      </c>
      <c r="R43" s="221">
        <v>0.67612084015308027</v>
      </c>
      <c r="S43" s="222">
        <v>941.74047286758878</v>
      </c>
      <c r="T43" s="221">
        <v>0.27150845558982972</v>
      </c>
      <c r="U43" s="222">
        <v>181.65037138286465</v>
      </c>
      <c r="V43" s="221">
        <v>5.2370704257089999E-2</v>
      </c>
      <c r="X43" s="311">
        <v>554.08437304493907</v>
      </c>
      <c r="Y43" s="221">
        <v>0.33724521309450278</v>
      </c>
      <c r="Z43" s="222">
        <v>549.0103403247474</v>
      </c>
      <c r="AA43" s="221">
        <v>0.33415688696726381</v>
      </c>
      <c r="AB43" s="222">
        <v>262.83489490593263</v>
      </c>
      <c r="AC43" s="221">
        <v>0.1599752933909821</v>
      </c>
      <c r="AD43" s="222">
        <v>186.7244041030564</v>
      </c>
      <c r="AE43" s="221">
        <v>0.11365040148239655</v>
      </c>
      <c r="AF43" s="222">
        <v>67.992038450569453</v>
      </c>
      <c r="AG43" s="221">
        <v>4.1383570105003098E-2</v>
      </c>
      <c r="AH43" s="222">
        <v>22.3257439688437</v>
      </c>
      <c r="AI43" s="221">
        <v>1.3588634959851761E-2</v>
      </c>
      <c r="AJ43" s="210">
        <v>1642.9717947980885</v>
      </c>
      <c r="AL43" s="311">
        <v>338.94538570880889</v>
      </c>
      <c r="AM43" s="221">
        <v>0.35306553911205074</v>
      </c>
      <c r="AN43" s="222">
        <v>307.48638284362005</v>
      </c>
      <c r="AO43" s="221">
        <v>0.32029598308668078</v>
      </c>
      <c r="AP43" s="222">
        <v>170.48749939844282</v>
      </c>
      <c r="AQ43" s="221">
        <v>0.1775898520084567</v>
      </c>
      <c r="AR43" s="222">
        <v>100.46584785979664</v>
      </c>
      <c r="AS43" s="221">
        <v>0.10465116279069767</v>
      </c>
      <c r="AT43" s="222">
        <v>26.384970144997101</v>
      </c>
      <c r="AU43" s="221">
        <v>2.7484143763213533E-2</v>
      </c>
      <c r="AV43" s="222">
        <v>16.2369047046136</v>
      </c>
      <c r="AW43" s="221">
        <v>1.6913319238900635E-2</v>
      </c>
      <c r="AX43" s="210"/>
      <c r="AZ43" s="311">
        <v>125.83601146075539</v>
      </c>
      <c r="BA43" s="221">
        <v>0.29665071770334928</v>
      </c>
      <c r="BB43" s="222">
        <v>110.61391330018014</v>
      </c>
      <c r="BC43" s="221">
        <v>0.26076555023923448</v>
      </c>
      <c r="BD43" s="222">
        <v>86.258556243259747</v>
      </c>
      <c r="BE43" s="221">
        <v>0.20334928229665072</v>
      </c>
      <c r="BF43" s="222">
        <v>60.888392642301</v>
      </c>
      <c r="BG43" s="221">
        <v>0.14354066985645933</v>
      </c>
      <c r="BH43" s="222">
        <v>31.45900286518885</v>
      </c>
      <c r="BI43" s="221">
        <v>7.4162679425837333E-2</v>
      </c>
      <c r="BJ43" s="222">
        <v>9.1332588963451506</v>
      </c>
      <c r="BK43" s="221">
        <v>2.1531100478468904E-2</v>
      </c>
      <c r="BL43" s="210"/>
      <c r="BN43" s="311">
        <v>154.19116137743251</v>
      </c>
      <c r="BO43" s="221">
        <v>0.58677914765985362</v>
      </c>
      <c r="BP43" s="222">
        <v>77.125297346914607</v>
      </c>
      <c r="BQ43" s="221">
        <v>0.29350266147524423</v>
      </c>
      <c r="BR43" s="222">
        <v>19.281324336728648</v>
      </c>
      <c r="BS43" s="221">
        <v>7.3375665368811044E-2</v>
      </c>
      <c r="BT43" s="222">
        <v>12.1776785284602</v>
      </c>
      <c r="BU43" s="221">
        <v>4.6342525496091184E-2</v>
      </c>
      <c r="BV43" s="222">
        <v>0</v>
      </c>
      <c r="BW43" s="221">
        <v>0</v>
      </c>
      <c r="BX43" s="222">
        <v>0</v>
      </c>
      <c r="BY43" s="221">
        <v>0</v>
      </c>
      <c r="BZ43" s="210"/>
      <c r="CB43" s="311">
        <v>84.22894315518306</v>
      </c>
      <c r="CC43" s="221">
        <v>0.47159090909090917</v>
      </c>
      <c r="CD43" s="222">
        <v>43.636681393649049</v>
      </c>
      <c r="CE43" s="221">
        <v>0.24431818181818182</v>
      </c>
      <c r="CF43" s="222">
        <v>26.384970144997098</v>
      </c>
      <c r="CG43" s="221">
        <v>0.14772727272727271</v>
      </c>
      <c r="CH43" s="222">
        <v>16.2369047046136</v>
      </c>
      <c r="CI43" s="221">
        <v>9.0909090909090912E-2</v>
      </c>
      <c r="CJ43" s="222">
        <v>8.1184523523068002</v>
      </c>
      <c r="CK43" s="221">
        <v>4.5454545454545456E-2</v>
      </c>
      <c r="CL43" s="222">
        <v>0</v>
      </c>
      <c r="CM43" s="221">
        <v>0</v>
      </c>
      <c r="CN43" s="210"/>
    </row>
    <row r="44" spans="1:92" x14ac:dyDescent="0.2">
      <c r="B44" s="220" t="s">
        <v>40</v>
      </c>
      <c r="C44" s="219">
        <v>9159.5623383977927</v>
      </c>
      <c r="D44" s="218">
        <v>0.32624096435199684</v>
      </c>
      <c r="E44" s="219">
        <v>8278.2018378877692</v>
      </c>
      <c r="F44" s="218">
        <v>0.29484908240336161</v>
      </c>
      <c r="G44" s="219">
        <v>5300.3069010932541</v>
      </c>
      <c r="H44" s="218">
        <v>0.18878382731512452</v>
      </c>
      <c r="I44" s="219">
        <v>3482.734770735743</v>
      </c>
      <c r="J44" s="218">
        <v>0.12404640180502417</v>
      </c>
      <c r="K44" s="219">
        <v>1325.2372285807071</v>
      </c>
      <c r="L44" s="218">
        <v>4.7201673559761417E-2</v>
      </c>
      <c r="M44" s="219">
        <v>530.02136417337556</v>
      </c>
      <c r="N44" s="218">
        <v>1.8878050564731404E-2</v>
      </c>
      <c r="O44" s="329">
        <v>28076.064440868642</v>
      </c>
      <c r="P44" s="220" t="s">
        <v>40</v>
      </c>
      <c r="Q44" s="219">
        <v>17437.764176285564</v>
      </c>
      <c r="R44" s="218">
        <v>0.6210900467553585</v>
      </c>
      <c r="S44" s="219">
        <v>8783.0416718289962</v>
      </c>
      <c r="T44" s="218">
        <v>0.31283022912014868</v>
      </c>
      <c r="U44" s="219">
        <v>1855.2585927540827</v>
      </c>
      <c r="V44" s="218">
        <v>6.6079724124492825E-2</v>
      </c>
      <c r="X44" s="249">
        <v>4865.1876031374622</v>
      </c>
      <c r="Y44" s="218">
        <v>0.30118854337926659</v>
      </c>
      <c r="Z44" s="219">
        <v>5115.9481742907556</v>
      </c>
      <c r="AA44" s="218">
        <v>0.31671234581473851</v>
      </c>
      <c r="AB44" s="219">
        <v>3040.8713164671144</v>
      </c>
      <c r="AC44" s="218">
        <v>0.18825082959183179</v>
      </c>
      <c r="AD44" s="219">
        <v>2102.681312558374</v>
      </c>
      <c r="AE44" s="218">
        <v>0.13017042165277579</v>
      </c>
      <c r="AF44" s="219">
        <v>738.58321215455157</v>
      </c>
      <c r="AG44" s="218">
        <v>4.5723375947466824E-2</v>
      </c>
      <c r="AH44" s="219">
        <v>290.02408298506879</v>
      </c>
      <c r="AI44" s="218">
        <v>1.7954483613920436E-2</v>
      </c>
      <c r="AJ44" s="210">
        <v>16153.295701593328</v>
      </c>
      <c r="AL44" s="249">
        <v>1854.664809796614</v>
      </c>
      <c r="AM44" s="218">
        <v>0.33719021833787416</v>
      </c>
      <c r="AN44" s="219">
        <v>1560.3941185734166</v>
      </c>
      <c r="AO44" s="218">
        <v>0.28368987795298906</v>
      </c>
      <c r="AP44" s="219">
        <v>1079.0883687980138</v>
      </c>
      <c r="AQ44" s="218">
        <v>0.19618533805079533</v>
      </c>
      <c r="AR44" s="219">
        <v>633.41037979158955</v>
      </c>
      <c r="AS44" s="218">
        <v>0.11515815856926914</v>
      </c>
      <c r="AT44" s="219">
        <v>252.60610092677672</v>
      </c>
      <c r="AU44" s="218">
        <v>4.5925444789303743E-2</v>
      </c>
      <c r="AV44" s="219">
        <v>120.18797887240228</v>
      </c>
      <c r="AW44" s="218">
        <v>2.1850962299768503E-2</v>
      </c>
      <c r="AX44" s="210"/>
      <c r="AZ44" s="249">
        <v>1277.2157576003613</v>
      </c>
      <c r="BA44" s="218">
        <v>0.31729081912954987</v>
      </c>
      <c r="BB44" s="219">
        <v>1022.2352990835851</v>
      </c>
      <c r="BC44" s="218">
        <v>0.25394759926760818</v>
      </c>
      <c r="BD44" s="219">
        <v>855.0131493725471</v>
      </c>
      <c r="BE44" s="218">
        <v>0.21240563383014349</v>
      </c>
      <c r="BF44" s="219">
        <v>519.43390012968314</v>
      </c>
      <c r="BG44" s="218">
        <v>0.12903975438374857</v>
      </c>
      <c r="BH44" s="219">
        <v>253.1774371716765</v>
      </c>
      <c r="BI44" s="218">
        <v>6.2895306409503901E-2</v>
      </c>
      <c r="BJ44" s="219">
        <v>98.30332232837354</v>
      </c>
      <c r="BK44" s="218">
        <v>2.4420886979445913E-2</v>
      </c>
      <c r="BL44" s="210"/>
      <c r="BN44" s="249">
        <v>423.49473811584573</v>
      </c>
      <c r="BO44" s="218">
        <v>0.53006502532390742</v>
      </c>
      <c r="BP44" s="219">
        <v>217.1997120663803</v>
      </c>
      <c r="BQ44" s="218">
        <v>0.27185690993241529</v>
      </c>
      <c r="BR44" s="219">
        <v>94.41410775294149</v>
      </c>
      <c r="BS44" s="218">
        <v>0.11817293560636218</v>
      </c>
      <c r="BT44" s="219">
        <v>52.678957152397551</v>
      </c>
      <c r="BU44" s="218">
        <v>6.5935347582487105E-2</v>
      </c>
      <c r="BV44" s="219">
        <v>8.1154119566306502</v>
      </c>
      <c r="BW44" s="218">
        <v>1.0157613913797083E-2</v>
      </c>
      <c r="BX44" s="219">
        <v>3.0457262027532899</v>
      </c>
      <c r="BY44" s="218">
        <v>3.8121676410309674E-3</v>
      </c>
      <c r="BZ44" s="210"/>
      <c r="CB44" s="249">
        <v>738.99942974750934</v>
      </c>
      <c r="CC44" s="218">
        <v>0.46242682064274637</v>
      </c>
      <c r="CD44" s="219">
        <v>362.42453387363082</v>
      </c>
      <c r="CE44" s="218">
        <v>0.22678613565287029</v>
      </c>
      <c r="CF44" s="219">
        <v>230.91995870263781</v>
      </c>
      <c r="CG44" s="218">
        <v>0.14449751654382109</v>
      </c>
      <c r="CH44" s="219">
        <v>174.53022110369849</v>
      </c>
      <c r="CI44" s="218">
        <v>0.10921179638614038</v>
      </c>
      <c r="CJ44" s="219">
        <v>72.755066371071635</v>
      </c>
      <c r="CK44" s="218">
        <v>4.5526278740325429E-2</v>
      </c>
      <c r="CL44" s="219">
        <v>18.460253784777681</v>
      </c>
      <c r="CM44" s="218">
        <v>1.1551452034096429E-2</v>
      </c>
      <c r="CN44" s="210"/>
    </row>
    <row r="45" spans="1:92" ht="13.5" thickBot="1" x14ac:dyDescent="0.25">
      <c r="B45" s="217" t="s">
        <v>41</v>
      </c>
      <c r="C45" s="216">
        <v>16263.770971113605</v>
      </c>
      <c r="D45" s="215">
        <v>0.32417681440253127</v>
      </c>
      <c r="E45" s="216">
        <v>14869.03683529055</v>
      </c>
      <c r="F45" s="215">
        <v>0.29637634488702713</v>
      </c>
      <c r="G45" s="216">
        <v>9409.9599585514552</v>
      </c>
      <c r="H45" s="215">
        <v>0.18756356372926189</v>
      </c>
      <c r="I45" s="216">
        <v>6190.7616577962781</v>
      </c>
      <c r="J45" s="215">
        <v>0.1233970520437251</v>
      </c>
      <c r="K45" s="216">
        <v>2337.7502745072393</v>
      </c>
      <c r="L45" s="215">
        <v>4.6597092285941673E-2</v>
      </c>
      <c r="M45" s="216">
        <v>1098.1656441305086</v>
      </c>
      <c r="N45" s="215">
        <v>2.1889132651512998E-2</v>
      </c>
      <c r="O45" s="329">
        <v>50169.445341389634</v>
      </c>
      <c r="P45" s="217" t="s">
        <v>41</v>
      </c>
      <c r="Q45" s="216">
        <v>31132.807806404155</v>
      </c>
      <c r="R45" s="215">
        <v>0.62055315928955834</v>
      </c>
      <c r="S45" s="216">
        <v>15600.721616347733</v>
      </c>
      <c r="T45" s="215">
        <v>0.310960615772987</v>
      </c>
      <c r="U45" s="216">
        <v>3435.9159186377478</v>
      </c>
      <c r="V45" s="215">
        <v>6.8486224937454668E-2</v>
      </c>
      <c r="X45" s="246">
        <v>9513.0458538631556</v>
      </c>
      <c r="Y45" s="215">
        <v>0.31081910991337858</v>
      </c>
      <c r="Z45" s="216">
        <v>9648.0244161682258</v>
      </c>
      <c r="AA45" s="215">
        <v>0.31522925543748664</v>
      </c>
      <c r="AB45" s="216">
        <v>5566.451767347965</v>
      </c>
      <c r="AC45" s="215">
        <v>0.18187230570325136</v>
      </c>
      <c r="AD45" s="216">
        <v>3817.1638647888267</v>
      </c>
      <c r="AE45" s="215">
        <v>0.12471793924606918</v>
      </c>
      <c r="AF45" s="216">
        <v>1396.9545713559714</v>
      </c>
      <c r="AG45" s="215">
        <v>4.5642603129255797E-2</v>
      </c>
      <c r="AH45" s="216">
        <v>664.73329967893153</v>
      </c>
      <c r="AI45" s="215">
        <v>2.1718786570558323E-2</v>
      </c>
      <c r="AJ45" s="210">
        <v>30606.373773203079</v>
      </c>
      <c r="AL45" s="246">
        <v>2729.1427299016914</v>
      </c>
      <c r="AM45" s="215">
        <v>0.32352701287235935</v>
      </c>
      <c r="AN45" s="216">
        <v>2393.922189416005</v>
      </c>
      <c r="AO45" s="215">
        <v>0.28378819711584574</v>
      </c>
      <c r="AP45" s="216">
        <v>1734.9942534785671</v>
      </c>
      <c r="AQ45" s="215">
        <v>0.2056753947049334</v>
      </c>
      <c r="AR45" s="216">
        <v>1022.1524125152478</v>
      </c>
      <c r="AS45" s="215">
        <v>0.12117135285674337</v>
      </c>
      <c r="AT45" s="216">
        <v>375.6109000860514</v>
      </c>
      <c r="AU45" s="215">
        <v>4.4526902596815007E-2</v>
      </c>
      <c r="AV45" s="216">
        <v>179.7721367381049</v>
      </c>
      <c r="AW45" s="215">
        <v>2.1311139853303119E-2</v>
      </c>
      <c r="AX45" s="210"/>
      <c r="AZ45" s="246">
        <v>1870.6479234081808</v>
      </c>
      <c r="BA45" s="215">
        <v>0.28493451669552089</v>
      </c>
      <c r="BB45" s="216">
        <v>1712.2435656087141</v>
      </c>
      <c r="BC45" s="215">
        <v>0.26080658296343573</v>
      </c>
      <c r="BD45" s="216">
        <v>1451.5621337575867</v>
      </c>
      <c r="BE45" s="215">
        <v>0.22109994609899039</v>
      </c>
      <c r="BF45" s="216">
        <v>904.60620921992813</v>
      </c>
      <c r="BG45" s="215">
        <v>0.13778837257319904</v>
      </c>
      <c r="BH45" s="216">
        <v>422.56668207348343</v>
      </c>
      <c r="BI45" s="215">
        <v>6.4364775338841454E-2</v>
      </c>
      <c r="BJ45" s="216">
        <v>203.55886642829392</v>
      </c>
      <c r="BK45" s="215">
        <v>3.1005806330012455E-2</v>
      </c>
      <c r="BL45" s="210"/>
      <c r="BN45" s="246">
        <v>550.09697348252519</v>
      </c>
      <c r="BO45" s="215">
        <v>0.50267897597633671</v>
      </c>
      <c r="BP45" s="216">
        <v>315.70963503780968</v>
      </c>
      <c r="BQ45" s="215">
        <v>0.28849567203028903</v>
      </c>
      <c r="BR45" s="216">
        <v>142.99488857303652</v>
      </c>
      <c r="BS45" s="215">
        <v>0.13066882317618819</v>
      </c>
      <c r="BT45" s="216">
        <v>69.342743420257079</v>
      </c>
      <c r="BU45" s="215">
        <v>6.3365444520105133E-2</v>
      </c>
      <c r="BV45" s="216">
        <v>13.140609600421662</v>
      </c>
      <c r="BW45" s="215">
        <v>1.2007897690887072E-2</v>
      </c>
      <c r="BX45" s="216">
        <v>3.0457262027532899</v>
      </c>
      <c r="BY45" s="215">
        <v>2.7831866061938187E-3</v>
      </c>
      <c r="BZ45" s="210"/>
      <c r="CB45" s="246">
        <v>1600.8374904580519</v>
      </c>
      <c r="CC45" s="215">
        <v>0.46160769842161448</v>
      </c>
      <c r="CD45" s="216">
        <v>799.13702905979471</v>
      </c>
      <c r="CE45" s="215">
        <v>0.23043426138291392</v>
      </c>
      <c r="CF45" s="216">
        <v>513.95691539429913</v>
      </c>
      <c r="CG45" s="215">
        <v>0.14820146967894343</v>
      </c>
      <c r="CH45" s="216">
        <v>377.49642785201712</v>
      </c>
      <c r="CI45" s="215">
        <v>0.10885255890233464</v>
      </c>
      <c r="CJ45" s="216">
        <v>129.47751139131122</v>
      </c>
      <c r="CK45" s="215">
        <v>3.7335342523493763E-2</v>
      </c>
      <c r="CL45" s="216">
        <v>47.05561508242485</v>
      </c>
      <c r="CM45" s="215">
        <v>1.3568669090699762E-2</v>
      </c>
      <c r="CN45" s="210"/>
    </row>
    <row r="46" spans="1:92" ht="13.5" thickBot="1" x14ac:dyDescent="0.25">
      <c r="B46" s="214" t="s">
        <v>42</v>
      </c>
      <c r="C46" s="213">
        <v>52749.794512175453</v>
      </c>
      <c r="D46" s="212">
        <v>0.34055731547843815</v>
      </c>
      <c r="E46" s="213">
        <v>46083.906460566577</v>
      </c>
      <c r="F46" s="212">
        <v>0.29752175560319088</v>
      </c>
      <c r="G46" s="213">
        <v>27771.008817690905</v>
      </c>
      <c r="H46" s="212">
        <v>0.17929207684207921</v>
      </c>
      <c r="I46" s="213">
        <v>18093.991372717308</v>
      </c>
      <c r="J46" s="212">
        <v>0.11681640061669499</v>
      </c>
      <c r="K46" s="213">
        <v>6784.0358339507802</v>
      </c>
      <c r="L46" s="212">
        <v>4.3798332355333452E-2</v>
      </c>
      <c r="M46" s="213">
        <v>3409.8232700861336</v>
      </c>
      <c r="N46" s="212">
        <v>2.2014119104263263E-2</v>
      </c>
      <c r="O46" s="329">
        <v>154892.56026718716</v>
      </c>
      <c r="P46" s="214" t="s">
        <v>42</v>
      </c>
      <c r="Q46" s="213">
        <v>98833.700972742023</v>
      </c>
      <c r="R46" s="212">
        <v>0.63807907108162898</v>
      </c>
      <c r="S46" s="213">
        <v>45865.000190408216</v>
      </c>
      <c r="T46" s="212">
        <v>0.29610847745877422</v>
      </c>
      <c r="U46" s="213">
        <v>10193.859104036914</v>
      </c>
      <c r="V46" s="212">
        <v>6.5812451459596716E-2</v>
      </c>
      <c r="X46" s="312">
        <v>28499.591005873161</v>
      </c>
      <c r="Y46" s="212">
        <v>0.31830613034684085</v>
      </c>
      <c r="Z46" s="213">
        <v>28884.934938789549</v>
      </c>
      <c r="AA46" s="212">
        <v>0.32260995828998468</v>
      </c>
      <c r="AB46" s="213">
        <v>15729.298236348055</v>
      </c>
      <c r="AC46" s="212">
        <v>0.17567733002384336</v>
      </c>
      <c r="AD46" s="213">
        <v>10612.070858867015</v>
      </c>
      <c r="AE46" s="212">
        <v>0.11852405914724616</v>
      </c>
      <c r="AF46" s="213">
        <v>3875.2763920083676</v>
      </c>
      <c r="AG46" s="212">
        <v>4.3282173141026739E-2</v>
      </c>
      <c r="AH46" s="213">
        <v>1933.9907555926402</v>
      </c>
      <c r="AI46" s="212">
        <v>2.1600349051058093E-2</v>
      </c>
      <c r="AJ46" s="210">
        <v>89535.162187478796</v>
      </c>
      <c r="AL46" s="312">
        <v>12363.300080456578</v>
      </c>
      <c r="AM46" s="212">
        <v>0.35680288204918864</v>
      </c>
      <c r="AN46" s="213">
        <v>9575.3157375970659</v>
      </c>
      <c r="AO46" s="212">
        <v>0.27634209551430816</v>
      </c>
      <c r="AP46" s="213">
        <v>6579.4884249036222</v>
      </c>
      <c r="AQ46" s="212">
        <v>0.18988299379110377</v>
      </c>
      <c r="AR46" s="213">
        <v>3934.9518693758096</v>
      </c>
      <c r="AS46" s="212">
        <v>0.11356208767734459</v>
      </c>
      <c r="AT46" s="213">
        <v>1456.1439438158268</v>
      </c>
      <c r="AU46" s="212">
        <v>4.2024083574033214E-2</v>
      </c>
      <c r="AV46" s="213">
        <v>741.0247667329395</v>
      </c>
      <c r="AW46" s="212">
        <v>2.1385857394021629E-2</v>
      </c>
      <c r="AX46" s="210"/>
      <c r="AZ46" s="312">
        <v>8119.0232655252248</v>
      </c>
      <c r="BA46" s="212">
        <v>0.32072984942244648</v>
      </c>
      <c r="BB46" s="213">
        <v>6894.8270803332853</v>
      </c>
      <c r="BC46" s="212">
        <v>0.27236981333197913</v>
      </c>
      <c r="BD46" s="213">
        <v>5104.560798862587</v>
      </c>
      <c r="BE46" s="212">
        <v>0.2016480262273285</v>
      </c>
      <c r="BF46" s="213">
        <v>3108.2426041731974</v>
      </c>
      <c r="BG46" s="212">
        <v>0.12278646701727515</v>
      </c>
      <c r="BH46" s="213">
        <v>1359.3569098964504</v>
      </c>
      <c r="BI46" s="212">
        <v>5.3699358009444809E-2</v>
      </c>
      <c r="BJ46" s="213">
        <v>728.20091255359944</v>
      </c>
      <c r="BK46" s="212">
        <v>2.876648599152588E-2</v>
      </c>
      <c r="BL46" s="210"/>
      <c r="BN46" s="312">
        <v>1398.612108458138</v>
      </c>
      <c r="BO46" s="212">
        <v>0.48493724669059934</v>
      </c>
      <c r="BP46" s="213">
        <v>761.72844553790503</v>
      </c>
      <c r="BQ46" s="212">
        <v>0.26411218154852556</v>
      </c>
      <c r="BR46" s="213">
        <v>342.26764144124058</v>
      </c>
      <c r="BS46" s="212">
        <v>0.11867359553663438</v>
      </c>
      <c r="BT46" s="213">
        <v>256.28748408757906</v>
      </c>
      <c r="BU46" s="212">
        <v>8.8861912565381826E-2</v>
      </c>
      <c r="BV46" s="213">
        <v>84.77021009123078</v>
      </c>
      <c r="BW46" s="212">
        <v>2.9392161010491875E-2</v>
      </c>
      <c r="BX46" s="213">
        <v>40.443586409539975</v>
      </c>
      <c r="BY46" s="212">
        <v>1.4022902648366914E-2</v>
      </c>
      <c r="BZ46" s="210"/>
      <c r="CB46" s="312">
        <v>5544.613032335832</v>
      </c>
      <c r="CC46" s="212">
        <v>0.45352397693414309</v>
      </c>
      <c r="CD46" s="213">
        <v>2836.1222199577919</v>
      </c>
      <c r="CE46" s="212">
        <v>0.23198182105139226</v>
      </c>
      <c r="CF46" s="213">
        <v>1777.4967461506044</v>
      </c>
      <c r="CG46" s="212">
        <v>0.14539110098403241</v>
      </c>
      <c r="CH46" s="213">
        <v>1349.3658668501021</v>
      </c>
      <c r="CI46" s="212">
        <v>0.11037195394955009</v>
      </c>
      <c r="CJ46" s="213">
        <v>490.39387632305665</v>
      </c>
      <c r="CK46" s="212">
        <v>4.0111975309571446E-2</v>
      </c>
      <c r="CL46" s="213">
        <v>227.63096926515848</v>
      </c>
      <c r="CM46" s="212">
        <v>1.8619171771310634E-2</v>
      </c>
      <c r="CN46" s="210"/>
    </row>
    <row r="47" spans="1:92" x14ac:dyDescent="0.2">
      <c r="B47" s="211" t="s">
        <v>272</v>
      </c>
      <c r="P47" s="211" t="s">
        <v>273</v>
      </c>
    </row>
    <row r="51" spans="25:87" x14ac:dyDescent="0.2">
      <c r="Y51" s="275"/>
      <c r="Z51" s="276"/>
      <c r="AA51" s="276"/>
      <c r="AB51" s="276"/>
      <c r="AC51" s="276"/>
      <c r="AD51" s="276"/>
      <c r="AE51" s="276"/>
      <c r="AM51" s="275"/>
      <c r="AN51" s="276"/>
      <c r="AO51" s="276"/>
      <c r="AP51" s="276"/>
      <c r="AQ51" s="276"/>
      <c r="AR51" s="276"/>
      <c r="AS51" s="276"/>
      <c r="BA51" s="275"/>
      <c r="BB51" s="276"/>
      <c r="BC51" s="276"/>
      <c r="BD51" s="276"/>
      <c r="BE51" s="276"/>
      <c r="BF51" s="276"/>
      <c r="BG51" s="276"/>
      <c r="BO51" s="275"/>
      <c r="BP51" s="276"/>
      <c r="BQ51" s="276"/>
      <c r="BR51" s="276"/>
      <c r="BS51" s="276"/>
      <c r="BT51" s="276"/>
      <c r="BU51" s="276"/>
      <c r="CC51" s="275"/>
      <c r="CD51" s="276"/>
      <c r="CE51" s="276"/>
      <c r="CF51" s="276"/>
      <c r="CG51" s="276"/>
      <c r="CH51" s="276"/>
      <c r="CI51" s="276"/>
    </row>
    <row r="52" spans="25:87" x14ac:dyDescent="0.2">
      <c r="Y52" s="275"/>
      <c r="Z52" s="276"/>
      <c r="AA52" s="276"/>
      <c r="AB52" s="276"/>
      <c r="AC52" s="276"/>
      <c r="AD52" s="276"/>
      <c r="AE52" s="276"/>
      <c r="AM52" s="275"/>
      <c r="AN52" s="276"/>
      <c r="AO52" s="276"/>
      <c r="AP52" s="276"/>
      <c r="AQ52" s="276"/>
      <c r="AR52" s="276"/>
      <c r="AS52" s="276"/>
      <c r="BA52" s="275"/>
      <c r="BB52" s="276"/>
      <c r="BC52" s="276"/>
      <c r="BD52" s="276"/>
      <c r="BE52" s="276"/>
      <c r="BF52" s="276"/>
      <c r="BG52" s="276"/>
      <c r="BO52" s="275"/>
      <c r="BP52" s="276"/>
      <c r="BQ52" s="276"/>
      <c r="BR52" s="276"/>
      <c r="BS52" s="276"/>
      <c r="BT52" s="276"/>
      <c r="BU52" s="276"/>
      <c r="CC52" s="275"/>
      <c r="CD52" s="276"/>
      <c r="CE52" s="276"/>
      <c r="CF52" s="276"/>
      <c r="CG52" s="276"/>
      <c r="CH52" s="276"/>
      <c r="CI52" s="276"/>
    </row>
    <row r="53" spans="25:87" x14ac:dyDescent="0.2">
      <c r="Y53" s="275"/>
      <c r="Z53" s="276"/>
      <c r="AA53" s="276"/>
      <c r="AB53" s="276"/>
      <c r="AC53" s="276"/>
      <c r="AD53" s="276"/>
      <c r="AE53" s="276"/>
      <c r="AM53" s="275"/>
      <c r="AN53" s="276"/>
      <c r="AO53" s="276"/>
      <c r="AP53" s="276"/>
      <c r="AQ53" s="276"/>
      <c r="AR53" s="276"/>
      <c r="AS53" s="276"/>
      <c r="BA53" s="275"/>
      <c r="BB53" s="276"/>
      <c r="BC53" s="276"/>
      <c r="BD53" s="276"/>
      <c r="BE53" s="276"/>
      <c r="BF53" s="276"/>
      <c r="BG53" s="276"/>
      <c r="BO53" s="275"/>
      <c r="BP53" s="276"/>
      <c r="BQ53" s="276"/>
      <c r="BR53" s="276"/>
      <c r="BS53" s="276"/>
      <c r="BT53" s="276"/>
      <c r="BU53" s="276"/>
      <c r="CC53" s="275"/>
      <c r="CD53" s="276"/>
      <c r="CE53" s="276"/>
      <c r="CF53" s="276"/>
      <c r="CG53" s="276"/>
      <c r="CH53" s="276"/>
      <c r="CI53" s="276"/>
    </row>
    <row r="54" spans="25:87" x14ac:dyDescent="0.2">
      <c r="Y54" s="275"/>
      <c r="Z54" s="276"/>
      <c r="AA54" s="276"/>
      <c r="AB54" s="276"/>
      <c r="AC54" s="276"/>
      <c r="AD54" s="276"/>
      <c r="AE54" s="276"/>
      <c r="AM54" s="275"/>
      <c r="AN54" s="276"/>
      <c r="AO54" s="276"/>
      <c r="AP54" s="276"/>
      <c r="AQ54" s="276"/>
      <c r="AR54" s="276"/>
      <c r="AS54" s="276"/>
      <c r="BA54" s="275"/>
      <c r="BB54" s="276"/>
      <c r="BC54" s="276"/>
      <c r="BD54" s="276"/>
      <c r="BE54" s="276"/>
      <c r="BF54" s="276"/>
      <c r="BG54" s="276"/>
      <c r="BO54" s="275"/>
      <c r="BP54" s="276"/>
      <c r="BQ54" s="276"/>
      <c r="BR54" s="276"/>
      <c r="BS54" s="276"/>
      <c r="BT54" s="276"/>
      <c r="BU54" s="276"/>
      <c r="CC54" s="275"/>
      <c r="CD54" s="276"/>
      <c r="CE54" s="276"/>
      <c r="CF54" s="276"/>
      <c r="CG54" s="276"/>
      <c r="CH54" s="276"/>
      <c r="CI54" s="276"/>
    </row>
    <row r="56" spans="25:87" x14ac:dyDescent="0.2">
      <c r="AR56"/>
    </row>
    <row r="58" spans="25:87" x14ac:dyDescent="0.2">
      <c r="AL58" s="209"/>
      <c r="AN58" s="694"/>
      <c r="AO58" s="694"/>
    </row>
    <row r="59" spans="25:87" ht="16.5" customHeight="1" x14ac:dyDescent="0.2">
      <c r="AI59" s="505"/>
      <c r="AJ59" s="313"/>
      <c r="AK59" s="313"/>
      <c r="AL59" s="313"/>
      <c r="AM59" s="313"/>
      <c r="AN59" s="276"/>
      <c r="AO59" s="313"/>
      <c r="AP59" s="313"/>
    </row>
    <row r="60" spans="25:87" ht="16.5" customHeight="1" x14ac:dyDescent="0.2">
      <c r="AI60" s="505"/>
      <c r="AJ60" s="313"/>
      <c r="AK60" s="313"/>
      <c r="AL60" s="313"/>
      <c r="AM60" s="313"/>
      <c r="AN60" s="320"/>
      <c r="AO60" s="313"/>
      <c r="AP60" s="313"/>
    </row>
    <row r="61" spans="25:87" ht="16.5" customHeight="1" x14ac:dyDescent="0.2">
      <c r="AI61" s="505"/>
      <c r="AJ61" s="313"/>
      <c r="AK61" s="313"/>
      <c r="AL61" s="313"/>
      <c r="AM61" s="313"/>
      <c r="AN61" s="320"/>
      <c r="AO61" s="313"/>
      <c r="AP61" s="313"/>
    </row>
    <row r="62" spans="25:87" x14ac:dyDescent="0.2">
      <c r="AI62" s="275"/>
    </row>
  </sheetData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71" orientation="portrait" r:id="rId1"/>
  <headerFooter alignWithMargins="0">
    <oddHeader>&amp;C&amp;"-,Normal"&amp;K002060Observatoire de l'habitat de la Martinique&amp;"Arial,Normal"&amp;K000000
&amp;"-,Gras"Taille des ménages en 2008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55"/>
  <sheetViews>
    <sheetView topLeftCell="A4" zoomScale="80" zoomScaleNormal="80" workbookViewId="0">
      <pane xSplit="2" ySplit="1" topLeftCell="C11" activePane="bottomRight" state="frozen"/>
      <selection activeCell="B1" sqref="A1:XFD1048576"/>
      <selection pane="topRight" activeCell="B1" sqref="A1:XFD1048576"/>
      <selection pane="bottomLeft" activeCell="B1" sqref="A1:XFD1048576"/>
      <selection pane="bottomRight" activeCell="B4" sqref="B4"/>
    </sheetView>
  </sheetViews>
  <sheetFormatPr baseColWidth="10" defaultRowHeight="12.75" x14ac:dyDescent="0.2"/>
  <cols>
    <col min="1" max="1" width="6.5703125" style="209" hidden="1" customWidth="1"/>
    <col min="2" max="2" width="19.85546875" style="209" customWidth="1"/>
    <col min="3" max="3" width="10.85546875" style="237" customWidth="1"/>
    <col min="4" max="4" width="10.7109375" style="237" customWidth="1"/>
    <col min="5" max="5" width="11.5703125" style="237" customWidth="1"/>
    <col min="6" max="6" width="0.85546875" style="237" customWidth="1"/>
    <col min="7" max="8" width="10.85546875" style="501" customWidth="1"/>
    <col min="9" max="9" width="13.28515625" style="501" customWidth="1"/>
    <col min="10" max="11" width="10.85546875" style="237" customWidth="1"/>
    <col min="12" max="12" width="13.28515625" style="237" customWidth="1"/>
    <col min="13" max="13" width="4.85546875" style="237" customWidth="1"/>
    <col min="14" max="14" width="12.5703125" style="237" customWidth="1"/>
    <col min="15" max="15" width="4.85546875" style="237" customWidth="1"/>
    <col min="16" max="17" width="13.28515625" style="237" customWidth="1"/>
    <col min="18" max="16384" width="11.42578125" style="209"/>
  </cols>
  <sheetData>
    <row r="1" spans="1:27" x14ac:dyDescent="0.2">
      <c r="K1" s="224"/>
      <c r="L1" s="209"/>
      <c r="M1" s="209"/>
      <c r="N1" s="209"/>
      <c r="O1" s="209"/>
      <c r="P1" s="209"/>
      <c r="Q1" s="209"/>
    </row>
    <row r="2" spans="1:27" x14ac:dyDescent="0.2">
      <c r="K2" s="224" t="s">
        <v>233</v>
      </c>
      <c r="L2" s="209"/>
      <c r="M2" s="209"/>
      <c r="N2" s="209"/>
      <c r="O2" s="209"/>
      <c r="P2" s="209"/>
      <c r="Q2" s="209"/>
    </row>
    <row r="3" spans="1:27" x14ac:dyDescent="0.2">
      <c r="C3" s="209"/>
      <c r="D3" s="209"/>
      <c r="E3" s="209"/>
      <c r="F3" s="209"/>
      <c r="G3" s="273"/>
      <c r="H3" s="273"/>
      <c r="I3" s="273"/>
      <c r="J3" s="209"/>
      <c r="K3" s="209"/>
      <c r="L3" s="209"/>
      <c r="M3" s="209"/>
      <c r="N3" s="209"/>
      <c r="O3" s="209"/>
      <c r="P3" s="209"/>
      <c r="Q3" s="209"/>
    </row>
    <row r="4" spans="1:27" ht="39" thickBot="1" x14ac:dyDescent="0.25">
      <c r="C4" s="272" t="s">
        <v>231</v>
      </c>
      <c r="D4" s="271" t="s">
        <v>230</v>
      </c>
      <c r="E4" s="269" t="s">
        <v>229</v>
      </c>
      <c r="F4" s="270"/>
      <c r="G4" s="577" t="s">
        <v>313</v>
      </c>
      <c r="H4" s="578" t="s">
        <v>314</v>
      </c>
      <c r="I4" s="579" t="s">
        <v>229</v>
      </c>
      <c r="J4" s="575" t="s">
        <v>302</v>
      </c>
      <c r="K4" s="453" t="s">
        <v>303</v>
      </c>
      <c r="L4" s="269" t="s">
        <v>229</v>
      </c>
      <c r="M4" s="209"/>
      <c r="N4" s="273"/>
      <c r="O4" s="848"/>
      <c r="P4" s="848"/>
      <c r="Q4" s="848"/>
      <c r="R4" s="273"/>
      <c r="S4" s="273"/>
      <c r="T4" s="273"/>
      <c r="U4" s="273"/>
      <c r="V4" s="273"/>
      <c r="W4" s="273"/>
      <c r="X4" s="273"/>
      <c r="Y4" s="273"/>
      <c r="Z4" s="273"/>
      <c r="AA4" s="273"/>
    </row>
    <row r="5" spans="1:27" x14ac:dyDescent="0.2">
      <c r="A5" s="268">
        <v>97209</v>
      </c>
      <c r="B5" s="267" t="s">
        <v>8</v>
      </c>
      <c r="C5" s="265">
        <v>35214</v>
      </c>
      <c r="D5" s="265">
        <v>94152</v>
      </c>
      <c r="E5" s="264">
        <f t="shared" ref="E5:E47" si="0">D5/C5</f>
        <v>2.6737093201567559</v>
      </c>
      <c r="G5" s="580">
        <v>38101.500161000004</v>
      </c>
      <c r="H5" s="581">
        <v>87447.248425118305</v>
      </c>
      <c r="I5" s="582">
        <f t="shared" ref="I5:I47" si="1">H5/G5</f>
        <v>2.2951130022598876</v>
      </c>
      <c r="J5" s="266">
        <v>38143.941163927062</v>
      </c>
      <c r="K5" s="265">
        <v>82611.013766527598</v>
      </c>
      <c r="L5" s="264">
        <f t="shared" ref="L5:L47" si="2">K5/J5</f>
        <v>2.1657702703425228</v>
      </c>
      <c r="M5" s="514"/>
      <c r="N5" s="849"/>
      <c r="O5" s="850"/>
      <c r="P5" s="667"/>
      <c r="Q5" s="667"/>
      <c r="R5" s="851"/>
      <c r="S5" s="851"/>
      <c r="T5" s="273"/>
      <c r="U5" s="273"/>
      <c r="V5" s="273"/>
      <c r="W5" s="273"/>
      <c r="X5" s="273"/>
      <c r="Y5" s="273"/>
      <c r="Z5" s="273"/>
      <c r="AA5" s="273"/>
    </row>
    <row r="6" spans="1:27" x14ac:dyDescent="0.2">
      <c r="A6" s="224">
        <v>97213</v>
      </c>
      <c r="B6" s="258" t="s">
        <v>10</v>
      </c>
      <c r="C6" s="256">
        <v>11905</v>
      </c>
      <c r="D6" s="256">
        <v>35488</v>
      </c>
      <c r="E6" s="255">
        <f t="shared" si="0"/>
        <v>2.9809323813523729</v>
      </c>
      <c r="G6" s="583">
        <v>15200.508156</v>
      </c>
      <c r="H6" s="584">
        <v>38780.475572594398</v>
      </c>
      <c r="I6" s="585">
        <f t="shared" si="1"/>
        <v>2.5512617851059689</v>
      </c>
      <c r="J6" s="257">
        <v>16934.372141239917</v>
      </c>
      <c r="K6" s="256">
        <v>39533.711538733303</v>
      </c>
      <c r="L6" s="255">
        <f t="shared" si="2"/>
        <v>2.3345247883420308</v>
      </c>
      <c r="M6" s="514"/>
      <c r="N6" s="849"/>
      <c r="O6" s="850"/>
      <c r="P6" s="667"/>
      <c r="Q6" s="667"/>
      <c r="R6" s="851"/>
      <c r="S6" s="851"/>
      <c r="T6" s="273"/>
      <c r="U6" s="273"/>
      <c r="V6" s="273"/>
      <c r="W6" s="273"/>
      <c r="X6" s="273"/>
      <c r="Y6" s="273"/>
      <c r="Z6" s="273"/>
      <c r="AA6" s="273"/>
    </row>
    <row r="7" spans="1:27" x14ac:dyDescent="0.2">
      <c r="A7" s="224">
        <v>97224</v>
      </c>
      <c r="B7" s="258" t="s">
        <v>19</v>
      </c>
      <c r="C7" s="256">
        <v>5139</v>
      </c>
      <c r="D7" s="256">
        <v>15759</v>
      </c>
      <c r="E7" s="255">
        <f t="shared" si="0"/>
        <v>3.0665499124343256</v>
      </c>
      <c r="G7" s="583">
        <v>6417.507302</v>
      </c>
      <c r="H7" s="584">
        <v>16881.6647549339</v>
      </c>
      <c r="I7" s="585">
        <f t="shared" si="1"/>
        <v>2.6305641677529175</v>
      </c>
      <c r="J7" s="257">
        <v>6906.7646259147905</v>
      </c>
      <c r="K7" s="256">
        <v>16800.666462788598</v>
      </c>
      <c r="L7" s="255">
        <f t="shared" si="2"/>
        <v>2.4324944272389151</v>
      </c>
      <c r="M7" s="514"/>
      <c r="N7" s="849"/>
      <c r="O7" s="850"/>
      <c r="P7" s="667"/>
      <c r="Q7" s="667"/>
      <c r="R7" s="851"/>
      <c r="S7" s="851"/>
      <c r="T7" s="273"/>
      <c r="U7" s="273"/>
      <c r="V7" s="273"/>
      <c r="W7" s="273"/>
      <c r="X7" s="273"/>
      <c r="Y7" s="273"/>
      <c r="Z7" s="273"/>
      <c r="AA7" s="273"/>
    </row>
    <row r="8" spans="1:27" x14ac:dyDescent="0.2">
      <c r="A8" s="224">
        <v>97229</v>
      </c>
      <c r="B8" s="254" t="s">
        <v>24</v>
      </c>
      <c r="C8" s="252">
        <v>7685</v>
      </c>
      <c r="D8" s="252">
        <v>20839</v>
      </c>
      <c r="E8" s="251">
        <f t="shared" si="0"/>
        <v>2.7116460637605724</v>
      </c>
      <c r="G8" s="586">
        <v>9309.0883840000006</v>
      </c>
      <c r="H8" s="587">
        <v>21090.674118047598</v>
      </c>
      <c r="I8" s="588">
        <f t="shared" si="1"/>
        <v>2.2656003733187453</v>
      </c>
      <c r="J8" s="253">
        <v>9065.6644974077117</v>
      </c>
      <c r="K8" s="252">
        <v>19131.361098125901</v>
      </c>
      <c r="L8" s="251">
        <f t="shared" si="2"/>
        <v>2.1103098513734357</v>
      </c>
      <c r="M8" s="514"/>
      <c r="N8" s="849"/>
      <c r="O8" s="850"/>
      <c r="P8" s="667"/>
      <c r="Q8" s="667"/>
      <c r="R8" s="851"/>
      <c r="S8" s="851"/>
      <c r="T8" s="273"/>
      <c r="U8" s="273"/>
      <c r="V8" s="273"/>
      <c r="W8" s="273"/>
      <c r="X8" s="273"/>
      <c r="Y8" s="273"/>
      <c r="Z8" s="273"/>
      <c r="AA8" s="273"/>
    </row>
    <row r="9" spans="1:27" ht="13.5" thickBot="1" x14ac:dyDescent="0.25">
      <c r="A9" s="244"/>
      <c r="B9" s="247" t="s">
        <v>34</v>
      </c>
      <c r="C9" s="216">
        <v>59943</v>
      </c>
      <c r="D9" s="216">
        <v>166238</v>
      </c>
      <c r="E9" s="245">
        <f t="shared" si="0"/>
        <v>2.7732679378743139</v>
      </c>
      <c r="F9" s="263"/>
      <c r="G9" s="589">
        <v>69028.604003</v>
      </c>
      <c r="H9" s="590">
        <f>SUM(H5:H8)</f>
        <v>164200.06287069421</v>
      </c>
      <c r="I9" s="591">
        <f t="shared" si="1"/>
        <v>2.3787249538402664</v>
      </c>
      <c r="J9" s="246">
        <v>71050.742428489481</v>
      </c>
      <c r="K9" s="216">
        <f>SUM(K5:K8)</f>
        <v>158076.7528661754</v>
      </c>
      <c r="L9" s="245">
        <f t="shared" si="2"/>
        <v>2.2248430834522961</v>
      </c>
      <c r="M9" s="515"/>
      <c r="N9" s="849"/>
      <c r="O9" s="852"/>
      <c r="P9" s="678"/>
      <c r="Q9" s="678"/>
      <c r="R9" s="851"/>
      <c r="S9" s="851"/>
      <c r="T9" s="273"/>
      <c r="U9" s="273"/>
      <c r="V9" s="273"/>
      <c r="W9" s="273"/>
      <c r="X9" s="273"/>
      <c r="Y9" s="273"/>
      <c r="Z9" s="273"/>
      <c r="AA9" s="273"/>
    </row>
    <row r="10" spans="1:27" x14ac:dyDescent="0.2">
      <c r="A10" s="224">
        <v>97212</v>
      </c>
      <c r="B10" s="267" t="s">
        <v>9</v>
      </c>
      <c r="C10" s="265">
        <v>3568</v>
      </c>
      <c r="D10" s="265">
        <v>10633</v>
      </c>
      <c r="E10" s="264">
        <f t="shared" si="0"/>
        <v>2.9801008968609866</v>
      </c>
      <c r="G10" s="580">
        <v>4190.9712280000003</v>
      </c>
      <c r="H10" s="581">
        <v>10730.000053280501</v>
      </c>
      <c r="I10" s="582">
        <f t="shared" si="1"/>
        <v>2.5602657402162676</v>
      </c>
      <c r="J10" s="266">
        <v>4286.0188814995381</v>
      </c>
      <c r="K10" s="265">
        <v>10009.9999385185</v>
      </c>
      <c r="L10" s="264">
        <f t="shared" si="2"/>
        <v>2.3355006628007033</v>
      </c>
      <c r="M10" s="514"/>
      <c r="N10" s="849"/>
      <c r="O10" s="850"/>
      <c r="P10" s="667"/>
      <c r="Q10" s="667"/>
      <c r="R10" s="851"/>
      <c r="S10" s="851"/>
      <c r="T10" s="273"/>
      <c r="U10" s="273"/>
      <c r="V10" s="273"/>
      <c r="W10" s="273"/>
      <c r="X10" s="273"/>
      <c r="Y10" s="273"/>
      <c r="Z10" s="273"/>
      <c r="AA10" s="273"/>
    </row>
    <row r="11" spans="1:27" x14ac:dyDescent="0.2">
      <c r="A11" s="224">
        <v>97222</v>
      </c>
      <c r="B11" s="258" t="s">
        <v>17</v>
      </c>
      <c r="C11" s="256">
        <v>6782</v>
      </c>
      <c r="D11" s="256">
        <v>21174</v>
      </c>
      <c r="E11" s="255">
        <f t="shared" si="0"/>
        <v>3.1220878796815099</v>
      </c>
      <c r="G11" s="583">
        <v>8898.6866179999997</v>
      </c>
      <c r="H11" s="584">
        <v>23795.9989937725</v>
      </c>
      <c r="I11" s="585">
        <f t="shared" si="1"/>
        <v>2.6741023721004691</v>
      </c>
      <c r="J11" s="257">
        <v>9349.0117355158563</v>
      </c>
      <c r="K11" s="256">
        <v>23185.999262557401</v>
      </c>
      <c r="L11" s="255">
        <f t="shared" si="2"/>
        <v>2.4800481503811111</v>
      </c>
      <c r="M11" s="514"/>
      <c r="N11" s="849"/>
      <c r="O11" s="850"/>
      <c r="P11" s="667"/>
      <c r="Q11" s="667"/>
      <c r="R11" s="851"/>
      <c r="S11" s="851"/>
      <c r="T11" s="273"/>
      <c r="U11" s="273"/>
      <c r="V11" s="273"/>
      <c r="W11" s="273"/>
      <c r="X11" s="273"/>
      <c r="Y11" s="273"/>
      <c r="Z11" s="273"/>
      <c r="AA11" s="273"/>
    </row>
    <row r="12" spans="1:27" x14ac:dyDescent="0.2">
      <c r="A12" s="224">
        <v>97228</v>
      </c>
      <c r="B12" s="258" t="s">
        <v>23</v>
      </c>
      <c r="C12" s="256">
        <v>6192</v>
      </c>
      <c r="D12" s="256">
        <v>20087</v>
      </c>
      <c r="E12" s="255">
        <f t="shared" si="0"/>
        <v>3.2440245478036176</v>
      </c>
      <c r="G12" s="583">
        <v>6973.5106500000002</v>
      </c>
      <c r="H12" s="584">
        <v>19052.999956317701</v>
      </c>
      <c r="I12" s="585">
        <f t="shared" si="1"/>
        <v>2.7321962943180851</v>
      </c>
      <c r="J12" s="257">
        <v>7042.9293609506976</v>
      </c>
      <c r="K12" s="256">
        <v>17179.000135095201</v>
      </c>
      <c r="L12" s="255">
        <f t="shared" si="2"/>
        <v>2.4391839325187088</v>
      </c>
      <c r="M12" s="514"/>
      <c r="N12" s="849"/>
      <c r="O12" s="850"/>
      <c r="P12" s="667"/>
      <c r="Q12" s="667"/>
      <c r="R12" s="851"/>
      <c r="S12" s="851"/>
      <c r="T12" s="273"/>
      <c r="U12" s="273"/>
      <c r="V12" s="273"/>
      <c r="W12" s="273"/>
      <c r="X12" s="273"/>
      <c r="Y12" s="273"/>
      <c r="Z12" s="273"/>
      <c r="AA12" s="273"/>
    </row>
    <row r="13" spans="1:27" x14ac:dyDescent="0.2">
      <c r="A13" s="224">
        <v>97230</v>
      </c>
      <c r="B13" s="254" t="s">
        <v>25</v>
      </c>
      <c r="C13" s="252">
        <v>4416</v>
      </c>
      <c r="D13" s="252">
        <v>12883</v>
      </c>
      <c r="E13" s="251">
        <f t="shared" si="0"/>
        <v>2.9173460144927534</v>
      </c>
      <c r="G13" s="586">
        <v>5409.2615239999996</v>
      </c>
      <c r="H13" s="587">
        <v>13638.2701767648</v>
      </c>
      <c r="I13" s="588">
        <f t="shared" si="1"/>
        <v>2.5212813461235046</v>
      </c>
      <c r="J13" s="253">
        <v>5562.4576579007062</v>
      </c>
      <c r="K13" s="252">
        <v>13059.149348417301</v>
      </c>
      <c r="L13" s="251">
        <f t="shared" si="2"/>
        <v>2.347730113481147</v>
      </c>
      <c r="M13" s="514"/>
      <c r="N13" s="849"/>
      <c r="O13" s="850"/>
      <c r="P13" s="667"/>
      <c r="Q13" s="667"/>
      <c r="R13" s="851"/>
      <c r="S13" s="851"/>
      <c r="T13" s="273"/>
      <c r="U13" s="273"/>
      <c r="V13" s="273"/>
      <c r="W13" s="273"/>
      <c r="X13" s="273"/>
      <c r="Y13" s="273"/>
      <c r="Z13" s="273"/>
      <c r="AA13" s="273"/>
    </row>
    <row r="14" spans="1:27" x14ac:dyDescent="0.2">
      <c r="A14" s="244"/>
      <c r="B14" s="250" t="s">
        <v>35</v>
      </c>
      <c r="C14" s="219">
        <v>20958</v>
      </c>
      <c r="D14" s="219">
        <v>64777</v>
      </c>
      <c r="E14" s="248">
        <f t="shared" si="0"/>
        <v>3.0908006489168813</v>
      </c>
      <c r="F14" s="263"/>
      <c r="G14" s="592">
        <v>25472.43002</v>
      </c>
      <c r="H14" s="593">
        <f>SUM(H10:H13)</f>
        <v>67217.269180135496</v>
      </c>
      <c r="I14" s="594">
        <f t="shared" si="1"/>
        <v>2.6388243731500687</v>
      </c>
      <c r="J14" s="249">
        <v>26240.417635866797</v>
      </c>
      <c r="K14" s="219">
        <f>SUM(K10:K13)</f>
        <v>63434.148684588406</v>
      </c>
      <c r="L14" s="248">
        <f t="shared" si="2"/>
        <v>2.4174214589436733</v>
      </c>
      <c r="M14" s="515"/>
      <c r="N14" s="849"/>
      <c r="O14" s="852"/>
      <c r="P14" s="678"/>
      <c r="Q14" s="678"/>
      <c r="R14" s="851"/>
      <c r="S14" s="851"/>
      <c r="T14" s="273"/>
      <c r="U14" s="273"/>
      <c r="V14" s="273"/>
      <c r="W14" s="273"/>
      <c r="X14" s="273"/>
      <c r="Y14" s="273"/>
      <c r="Z14" s="273"/>
      <c r="AA14" s="273"/>
    </row>
    <row r="15" spans="1:27" x14ac:dyDescent="0.2">
      <c r="A15" s="224">
        <v>97201</v>
      </c>
      <c r="B15" s="262" t="s">
        <v>32</v>
      </c>
      <c r="C15" s="260">
        <v>596</v>
      </c>
      <c r="D15" s="260">
        <v>1761</v>
      </c>
      <c r="E15" s="259">
        <f t="shared" si="0"/>
        <v>2.9546979865771812</v>
      </c>
      <c r="G15" s="595">
        <v>653.63087599999994</v>
      </c>
      <c r="H15" s="596">
        <v>1691</v>
      </c>
      <c r="I15" s="597">
        <f t="shared" si="1"/>
        <v>2.5870870885848425</v>
      </c>
      <c r="J15" s="261">
        <v>755.08284339925206</v>
      </c>
      <c r="K15" s="260">
        <v>1830</v>
      </c>
      <c r="L15" s="259">
        <f t="shared" si="2"/>
        <v>2.4235751295336776</v>
      </c>
      <c r="M15" s="514"/>
      <c r="N15" s="849"/>
      <c r="O15" s="850"/>
      <c r="P15" s="667"/>
      <c r="Q15" s="667"/>
      <c r="R15" s="851"/>
      <c r="S15" s="851"/>
      <c r="T15" s="273"/>
      <c r="U15" s="273"/>
      <c r="V15" s="273"/>
      <c r="W15" s="273"/>
      <c r="X15" s="273"/>
      <c r="Y15" s="273"/>
      <c r="Z15" s="273"/>
      <c r="AA15" s="273"/>
    </row>
    <row r="16" spans="1:27" x14ac:dyDescent="0.2">
      <c r="A16" s="224">
        <v>97203</v>
      </c>
      <c r="B16" s="258" t="s">
        <v>1</v>
      </c>
      <c r="C16" s="256">
        <v>1372</v>
      </c>
      <c r="D16" s="256">
        <v>4184</v>
      </c>
      <c r="E16" s="255">
        <f t="shared" si="0"/>
        <v>3.0495626822157433</v>
      </c>
      <c r="G16" s="583">
        <v>1452.2876819999999</v>
      </c>
      <c r="H16" s="584">
        <v>3788.0001862305598</v>
      </c>
      <c r="I16" s="585">
        <f t="shared" si="1"/>
        <v>2.6082987779762496</v>
      </c>
      <c r="J16" s="257">
        <v>1509.3136513775526</v>
      </c>
      <c r="K16" s="256">
        <v>3553.9990298798598</v>
      </c>
      <c r="L16" s="255">
        <f t="shared" si="2"/>
        <v>2.3547120418848131</v>
      </c>
      <c r="M16" s="514"/>
      <c r="N16" s="849"/>
      <c r="O16" s="850"/>
      <c r="P16" s="667"/>
      <c r="Q16" s="667"/>
      <c r="R16" s="851"/>
      <c r="S16" s="851"/>
      <c r="T16" s="273"/>
      <c r="U16" s="273"/>
      <c r="V16" s="273"/>
      <c r="W16" s="273"/>
      <c r="X16" s="273"/>
      <c r="Y16" s="273"/>
      <c r="Z16" s="273"/>
      <c r="AA16" s="273"/>
    </row>
    <row r="17" spans="1:27" x14ac:dyDescent="0.2">
      <c r="A17" s="224">
        <v>97211</v>
      </c>
      <c r="B17" s="258" t="s">
        <v>30</v>
      </c>
      <c r="C17" s="256">
        <v>305</v>
      </c>
      <c r="D17" s="256">
        <v>880</v>
      </c>
      <c r="E17" s="255">
        <f t="shared" si="0"/>
        <v>2.8852459016393444</v>
      </c>
      <c r="G17" s="583">
        <v>337.63966900000003</v>
      </c>
      <c r="H17" s="584">
        <v>751.00000000000205</v>
      </c>
      <c r="I17" s="585">
        <f t="shared" si="1"/>
        <v>2.2242647086589877</v>
      </c>
      <c r="J17" s="257">
        <v>265.15451895043742</v>
      </c>
      <c r="K17" s="256">
        <v>583</v>
      </c>
      <c r="L17" s="255">
        <f t="shared" si="2"/>
        <v>2.198717948717948</v>
      </c>
      <c r="M17" s="514"/>
      <c r="N17" s="849"/>
      <c r="O17" s="850"/>
      <c r="P17" s="667"/>
      <c r="Q17" s="667"/>
      <c r="R17" s="851"/>
      <c r="S17" s="851"/>
      <c r="T17" s="273"/>
      <c r="U17" s="273"/>
      <c r="V17" s="273"/>
      <c r="W17" s="273"/>
      <c r="X17" s="273"/>
      <c r="Y17" s="273"/>
      <c r="Z17" s="273"/>
      <c r="AA17" s="273"/>
    </row>
    <row r="18" spans="1:27" x14ac:dyDescent="0.2">
      <c r="A18" s="224">
        <v>97214</v>
      </c>
      <c r="B18" s="258" t="s">
        <v>11</v>
      </c>
      <c r="C18" s="256">
        <v>2759</v>
      </c>
      <c r="D18" s="256">
        <v>8234</v>
      </c>
      <c r="E18" s="255">
        <f t="shared" si="0"/>
        <v>2.9844146429865894</v>
      </c>
      <c r="G18" s="583">
        <v>2904</v>
      </c>
      <c r="H18" s="584">
        <v>7615</v>
      </c>
      <c r="I18" s="585">
        <f t="shared" si="1"/>
        <v>2.622245179063361</v>
      </c>
      <c r="J18" s="257">
        <v>2977</v>
      </c>
      <c r="K18" s="256">
        <v>7118</v>
      </c>
      <c r="L18" s="255">
        <f t="shared" si="2"/>
        <v>2.3909976486395701</v>
      </c>
      <c r="M18" s="514"/>
      <c r="N18" s="849"/>
      <c r="O18" s="850"/>
      <c r="P18" s="667"/>
      <c r="Q18" s="667"/>
      <c r="R18" s="851"/>
      <c r="S18" s="851"/>
      <c r="T18" s="273"/>
      <c r="U18" s="273"/>
      <c r="V18" s="273"/>
      <c r="W18" s="273"/>
      <c r="X18" s="273"/>
      <c r="Y18" s="273"/>
      <c r="Z18" s="273"/>
      <c r="AA18" s="273"/>
    </row>
    <row r="19" spans="1:27" x14ac:dyDescent="0.2">
      <c r="A19" s="224">
        <v>97215</v>
      </c>
      <c r="B19" s="258" t="s">
        <v>12</v>
      </c>
      <c r="C19" s="256">
        <v>434</v>
      </c>
      <c r="D19" s="256">
        <v>1389</v>
      </c>
      <c r="E19" s="255">
        <f t="shared" si="0"/>
        <v>3.2004608294930876</v>
      </c>
      <c r="G19" s="583">
        <v>448.957919</v>
      </c>
      <c r="H19" s="584">
        <v>1284</v>
      </c>
      <c r="I19" s="585">
        <f t="shared" si="1"/>
        <v>2.8599562356756203</v>
      </c>
      <c r="J19" s="257">
        <v>405.42682926829258</v>
      </c>
      <c r="K19" s="256">
        <v>1090</v>
      </c>
      <c r="L19" s="255">
        <f t="shared" si="2"/>
        <v>2.6885245901639352</v>
      </c>
      <c r="M19" s="514"/>
      <c r="N19" s="849"/>
      <c r="O19" s="850"/>
      <c r="P19" s="667"/>
      <c r="Q19" s="667"/>
      <c r="R19" s="851"/>
      <c r="S19" s="851"/>
      <c r="T19" s="273"/>
      <c r="U19" s="273"/>
      <c r="V19" s="273"/>
      <c r="W19" s="273"/>
      <c r="X19" s="273"/>
      <c r="Y19" s="273"/>
      <c r="Z19" s="273"/>
      <c r="AA19" s="273"/>
    </row>
    <row r="20" spans="1:27" x14ac:dyDescent="0.2">
      <c r="A20" s="224">
        <v>97216</v>
      </c>
      <c r="B20" s="254" t="s">
        <v>13</v>
      </c>
      <c r="C20" s="252">
        <v>1158</v>
      </c>
      <c r="D20" s="252">
        <v>3655</v>
      </c>
      <c r="E20" s="251">
        <f t="shared" si="0"/>
        <v>3.1563039723661483</v>
      </c>
      <c r="G20" s="586">
        <v>1436.4551759999999</v>
      </c>
      <c r="H20" s="587">
        <v>3668</v>
      </c>
      <c r="I20" s="588">
        <f t="shared" si="1"/>
        <v>2.5535081506782777</v>
      </c>
      <c r="J20" s="253">
        <v>1519.977018445715</v>
      </c>
      <c r="K20" s="252">
        <v>3481</v>
      </c>
      <c r="L20" s="251">
        <f t="shared" si="2"/>
        <v>2.2901662049861589</v>
      </c>
      <c r="M20" s="514"/>
      <c r="N20" s="849"/>
      <c r="O20" s="850"/>
      <c r="P20" s="667"/>
      <c r="Q20" s="667"/>
      <c r="R20" s="851"/>
      <c r="S20" s="851"/>
      <c r="T20" s="273"/>
      <c r="U20" s="273"/>
      <c r="V20" s="273"/>
      <c r="W20" s="273"/>
      <c r="X20" s="273"/>
      <c r="Y20" s="273"/>
      <c r="Z20" s="273"/>
      <c r="AA20" s="273"/>
    </row>
    <row r="21" spans="1:27" x14ac:dyDescent="0.2">
      <c r="A21" s="244"/>
      <c r="B21" s="250" t="s">
        <v>36</v>
      </c>
      <c r="C21" s="219">
        <v>6624</v>
      </c>
      <c r="D21" s="219">
        <v>20113</v>
      </c>
      <c r="E21" s="248">
        <f t="shared" si="0"/>
        <v>3.0363828502415457</v>
      </c>
      <c r="F21" s="263"/>
      <c r="G21" s="592">
        <v>7232.9713219999994</v>
      </c>
      <c r="H21" s="593">
        <f>SUM(H15:H20)</f>
        <v>18797.000186230562</v>
      </c>
      <c r="I21" s="594">
        <f t="shared" si="1"/>
        <v>2.5987936837323136</v>
      </c>
      <c r="J21" s="249">
        <v>7431.9548614412497</v>
      </c>
      <c r="K21" s="219">
        <f>SUM(K15:K20)</f>
        <v>17655.999029879858</v>
      </c>
      <c r="L21" s="248">
        <f t="shared" si="2"/>
        <v>2.3756870647160926</v>
      </c>
      <c r="M21" s="515"/>
      <c r="N21" s="849"/>
      <c r="O21" s="852"/>
      <c r="P21" s="678"/>
      <c r="Q21" s="678"/>
      <c r="R21" s="851"/>
      <c r="S21" s="851"/>
      <c r="T21" s="273"/>
      <c r="U21" s="273"/>
      <c r="V21" s="273"/>
      <c r="W21" s="273"/>
      <c r="X21" s="273"/>
      <c r="Y21" s="273"/>
      <c r="Z21" s="273"/>
      <c r="AA21" s="273"/>
    </row>
    <row r="22" spans="1:27" x14ac:dyDescent="0.2">
      <c r="A22" s="224">
        <v>97234</v>
      </c>
      <c r="B22" s="262" t="s">
        <v>2</v>
      </c>
      <c r="C22" s="260">
        <v>487</v>
      </c>
      <c r="D22" s="260">
        <v>1521</v>
      </c>
      <c r="E22" s="259">
        <f t="shared" si="0"/>
        <v>3.1232032854209444</v>
      </c>
      <c r="G22" s="595">
        <v>544</v>
      </c>
      <c r="H22" s="596">
        <v>1442</v>
      </c>
      <c r="I22" s="597">
        <f t="shared" si="1"/>
        <v>2.6507352941176472</v>
      </c>
      <c r="J22" s="261">
        <v>617</v>
      </c>
      <c r="K22" s="260">
        <v>1562</v>
      </c>
      <c r="L22" s="259">
        <f t="shared" si="2"/>
        <v>2.5316045380875201</v>
      </c>
      <c r="M22" s="514"/>
      <c r="N22" s="849"/>
      <c r="O22" s="850"/>
      <c r="P22" s="667"/>
      <c r="Q22" s="667"/>
      <c r="R22" s="851"/>
      <c r="S22" s="851"/>
      <c r="T22" s="273"/>
      <c r="U22" s="273"/>
      <c r="V22" s="273"/>
      <c r="W22" s="273"/>
      <c r="X22" s="273"/>
      <c r="Y22" s="273"/>
      <c r="Z22" s="273"/>
      <c r="AA22" s="273"/>
    </row>
    <row r="23" spans="1:27" x14ac:dyDescent="0.2">
      <c r="A23" s="224">
        <v>97204</v>
      </c>
      <c r="B23" s="258" t="s">
        <v>3</v>
      </c>
      <c r="C23" s="256">
        <v>1167</v>
      </c>
      <c r="D23" s="256">
        <v>3315</v>
      </c>
      <c r="E23" s="255">
        <f t="shared" si="0"/>
        <v>2.8406169665809768</v>
      </c>
      <c r="G23" s="583">
        <v>1400.7565649999999</v>
      </c>
      <c r="H23" s="584">
        <v>3608.9838720263901</v>
      </c>
      <c r="I23" s="585">
        <f t="shared" si="1"/>
        <v>2.5764532983119666</v>
      </c>
      <c r="J23" s="257">
        <v>1560.5939669702955</v>
      </c>
      <c r="K23" s="256">
        <v>3599.98581887923</v>
      </c>
      <c r="L23" s="255">
        <f t="shared" si="2"/>
        <v>2.306804905742502</v>
      </c>
      <c r="M23" s="514"/>
      <c r="N23" s="849"/>
      <c r="O23" s="850"/>
      <c r="P23" s="667"/>
      <c r="Q23" s="667"/>
      <c r="R23" s="851"/>
      <c r="S23" s="851"/>
      <c r="T23" s="273"/>
      <c r="U23" s="273"/>
      <c r="V23" s="273"/>
      <c r="W23" s="273"/>
      <c r="X23" s="273"/>
      <c r="Y23" s="273"/>
      <c r="Z23" s="273"/>
      <c r="AA23" s="273"/>
    </row>
    <row r="24" spans="1:27" x14ac:dyDescent="0.2">
      <c r="A24" s="224">
        <v>97205</v>
      </c>
      <c r="B24" s="258" t="s">
        <v>4</v>
      </c>
      <c r="C24" s="256">
        <v>1359</v>
      </c>
      <c r="D24" s="256">
        <v>4046</v>
      </c>
      <c r="E24" s="255">
        <f t="shared" si="0"/>
        <v>2.9771891096394407</v>
      </c>
      <c r="G24" s="583">
        <v>1662.4172209999999</v>
      </c>
      <c r="H24" s="584">
        <v>4513.0000140422198</v>
      </c>
      <c r="I24" s="585">
        <f t="shared" si="1"/>
        <v>2.7147216457054615</v>
      </c>
      <c r="J24" s="257">
        <v>1776.7693881182886</v>
      </c>
      <c r="K24" s="256">
        <v>4461.9999605569601</v>
      </c>
      <c r="L24" s="255">
        <f t="shared" si="2"/>
        <v>2.5112994350282571</v>
      </c>
      <c r="M24" s="514"/>
      <c r="N24" s="849"/>
      <c r="O24" s="850"/>
      <c r="P24" s="667"/>
      <c r="Q24" s="667"/>
      <c r="R24" s="851"/>
      <c r="S24" s="851"/>
      <c r="T24" s="273"/>
      <c r="U24" s="273"/>
      <c r="V24" s="273"/>
      <c r="W24" s="273"/>
      <c r="X24" s="273"/>
      <c r="Y24" s="273"/>
      <c r="Z24" s="273"/>
      <c r="AA24" s="273"/>
    </row>
    <row r="25" spans="1:27" x14ac:dyDescent="0.2">
      <c r="A25" s="224">
        <v>97208</v>
      </c>
      <c r="B25" s="258" t="s">
        <v>7</v>
      </c>
      <c r="C25" s="256">
        <v>323</v>
      </c>
      <c r="D25" s="256">
        <v>945</v>
      </c>
      <c r="E25" s="255">
        <f t="shared" si="0"/>
        <v>2.9256965944272446</v>
      </c>
      <c r="G25" s="583">
        <v>354</v>
      </c>
      <c r="H25" s="584">
        <v>873</v>
      </c>
      <c r="I25" s="585">
        <f t="shared" si="1"/>
        <v>2.4661016949152543</v>
      </c>
      <c r="J25" s="257">
        <v>360</v>
      </c>
      <c r="K25" s="256">
        <v>813</v>
      </c>
      <c r="L25" s="255">
        <f t="shared" si="2"/>
        <v>2.2583333333333333</v>
      </c>
      <c r="M25" s="514"/>
      <c r="N25" s="849"/>
      <c r="O25" s="850"/>
      <c r="P25" s="667"/>
      <c r="Q25" s="667"/>
      <c r="R25" s="851"/>
      <c r="S25" s="851"/>
      <c r="T25" s="273"/>
      <c r="U25" s="273"/>
      <c r="V25" s="273"/>
      <c r="W25" s="273"/>
      <c r="X25" s="273"/>
      <c r="Y25" s="273"/>
      <c r="Z25" s="273"/>
      <c r="AA25" s="273"/>
    </row>
    <row r="26" spans="1:27" x14ac:dyDescent="0.2">
      <c r="A26" s="224">
        <v>97218</v>
      </c>
      <c r="B26" s="258" t="s">
        <v>15</v>
      </c>
      <c r="C26" s="256">
        <v>1762</v>
      </c>
      <c r="D26" s="256">
        <v>5392</v>
      </c>
      <c r="E26" s="255">
        <f t="shared" si="0"/>
        <v>3.0601589103291715</v>
      </c>
      <c r="G26" s="583">
        <v>1982.0823330000001</v>
      </c>
      <c r="H26" s="584">
        <v>5088.3307642722903</v>
      </c>
      <c r="I26" s="585">
        <f t="shared" si="1"/>
        <v>2.5671641785792003</v>
      </c>
      <c r="J26" s="257">
        <v>2053.239849289223</v>
      </c>
      <c r="K26" s="256">
        <v>4952.3359235727203</v>
      </c>
      <c r="L26" s="255">
        <f t="shared" si="2"/>
        <v>2.4119617224880412</v>
      </c>
      <c r="M26" s="514"/>
      <c r="N26" s="849"/>
      <c r="O26" s="850"/>
      <c r="P26" s="667"/>
      <c r="Q26" s="667"/>
      <c r="R26" s="851"/>
      <c r="S26" s="851"/>
      <c r="T26" s="273"/>
      <c r="U26" s="273"/>
      <c r="V26" s="273"/>
      <c r="W26" s="273"/>
      <c r="X26" s="273"/>
      <c r="Y26" s="273"/>
      <c r="Z26" s="273"/>
      <c r="AA26" s="273"/>
    </row>
    <row r="27" spans="1:27" x14ac:dyDescent="0.2">
      <c r="A27" s="224">
        <v>97233</v>
      </c>
      <c r="B27" s="258" t="s">
        <v>16</v>
      </c>
      <c r="C27" s="256">
        <v>701</v>
      </c>
      <c r="D27" s="256">
        <v>1934</v>
      </c>
      <c r="E27" s="255">
        <f t="shared" si="0"/>
        <v>2.7589158345221114</v>
      </c>
      <c r="G27" s="583">
        <v>784.19410900000003</v>
      </c>
      <c r="H27" s="584">
        <v>1853</v>
      </c>
      <c r="I27" s="585">
        <f t="shared" si="1"/>
        <v>2.3629353736958509</v>
      </c>
      <c r="J27" s="257">
        <v>802.25236806750422</v>
      </c>
      <c r="K27" s="256">
        <v>1837.99233787141</v>
      </c>
      <c r="L27" s="255">
        <f t="shared" si="2"/>
        <v>2.2910400904129897</v>
      </c>
      <c r="M27" s="514"/>
      <c r="N27" s="849"/>
      <c r="O27" s="850"/>
      <c r="P27" s="667"/>
      <c r="Q27" s="667"/>
      <c r="R27" s="851"/>
      <c r="S27" s="851"/>
      <c r="T27" s="273"/>
      <c r="U27" s="273"/>
      <c r="V27" s="273"/>
      <c r="W27" s="273"/>
      <c r="X27" s="273"/>
      <c r="Y27" s="273"/>
      <c r="Z27" s="273"/>
      <c r="AA27" s="273"/>
    </row>
    <row r="28" spans="1:27" x14ac:dyDescent="0.2">
      <c r="A28" s="224">
        <v>97219</v>
      </c>
      <c r="B28" s="258" t="s">
        <v>31</v>
      </c>
      <c r="C28" s="256">
        <v>613</v>
      </c>
      <c r="D28" s="256">
        <v>1844</v>
      </c>
      <c r="E28" s="255">
        <f t="shared" si="0"/>
        <v>3.00815660685155</v>
      </c>
      <c r="G28" s="583">
        <v>643.39908400000002</v>
      </c>
      <c r="H28" s="584">
        <v>1655.99368615501</v>
      </c>
      <c r="I28" s="585">
        <f t="shared" si="1"/>
        <v>2.5738203975357385</v>
      </c>
      <c r="J28" s="257">
        <v>668.45272365916583</v>
      </c>
      <c r="K28" s="256">
        <v>1610.00486391655</v>
      </c>
      <c r="L28" s="255">
        <f t="shared" si="2"/>
        <v>2.4085545722713935</v>
      </c>
      <c r="M28" s="514"/>
      <c r="N28" s="849"/>
      <c r="O28" s="850"/>
      <c r="P28" s="667"/>
      <c r="Q28" s="667"/>
      <c r="R28" s="851"/>
      <c r="S28" s="851"/>
      <c r="T28" s="273"/>
      <c r="U28" s="273"/>
      <c r="V28" s="273"/>
      <c r="W28" s="273"/>
      <c r="X28" s="273"/>
      <c r="Y28" s="273"/>
      <c r="Z28" s="273"/>
      <c r="AA28" s="273"/>
    </row>
    <row r="29" spans="1:27" x14ac:dyDescent="0.2">
      <c r="A29" s="224">
        <v>97225</v>
      </c>
      <c r="B29" s="254" t="s">
        <v>20</v>
      </c>
      <c r="C29" s="252">
        <v>1578</v>
      </c>
      <c r="D29" s="252">
        <v>4439</v>
      </c>
      <c r="E29" s="251">
        <f t="shared" si="0"/>
        <v>2.8130544993662863</v>
      </c>
      <c r="G29" s="586">
        <v>1845.2900729999999</v>
      </c>
      <c r="H29" s="587">
        <v>4426.6683839588204</v>
      </c>
      <c r="I29" s="588">
        <f t="shared" si="1"/>
        <v>2.3989010989270199</v>
      </c>
      <c r="J29" s="253">
        <v>1878.4622053215112</v>
      </c>
      <c r="K29" s="252">
        <v>4165.9936449546503</v>
      </c>
      <c r="L29" s="251">
        <f t="shared" si="2"/>
        <v>2.2177681473456174</v>
      </c>
      <c r="M29" s="514"/>
      <c r="N29" s="849"/>
      <c r="O29" s="850"/>
      <c r="P29" s="667"/>
      <c r="Q29" s="667"/>
      <c r="R29" s="851"/>
      <c r="S29" s="851"/>
      <c r="T29" s="273"/>
      <c r="U29" s="273"/>
      <c r="V29" s="273"/>
      <c r="W29" s="273"/>
      <c r="X29" s="273"/>
      <c r="Y29" s="273"/>
      <c r="Z29" s="273"/>
      <c r="AA29" s="273"/>
    </row>
    <row r="30" spans="1:27" x14ac:dyDescent="0.2">
      <c r="A30" s="244"/>
      <c r="B30" s="250" t="s">
        <v>37</v>
      </c>
      <c r="C30" s="219">
        <v>7990</v>
      </c>
      <c r="D30" s="219">
        <v>23436</v>
      </c>
      <c r="E30" s="248">
        <f t="shared" si="0"/>
        <v>2.9331664580725909</v>
      </c>
      <c r="F30" s="242"/>
      <c r="G30" s="592">
        <v>9216.1393849999986</v>
      </c>
      <c r="H30" s="593">
        <f>SUM(H22:H29)</f>
        <v>23460.976720454732</v>
      </c>
      <c r="I30" s="594">
        <f t="shared" si="1"/>
        <v>2.5456403967413235</v>
      </c>
      <c r="J30" s="249">
        <v>9716.77050142599</v>
      </c>
      <c r="K30" s="219">
        <f>SUM(K22:K29)</f>
        <v>23003.312549751521</v>
      </c>
      <c r="L30" s="248">
        <f t="shared" si="2"/>
        <v>2.3673825111312095</v>
      </c>
      <c r="M30" s="515"/>
      <c r="N30" s="849"/>
      <c r="O30" s="852"/>
      <c r="P30" s="678"/>
      <c r="Q30" s="678"/>
      <c r="R30" s="851"/>
      <c r="S30" s="851"/>
      <c r="T30" s="273"/>
      <c r="U30" s="273"/>
      <c r="V30" s="273"/>
      <c r="W30" s="273"/>
      <c r="X30" s="273"/>
      <c r="Y30" s="853"/>
      <c r="Z30" s="853"/>
      <c r="AA30" s="853"/>
    </row>
    <row r="31" spans="1:27" ht="13.5" thickBot="1" x14ac:dyDescent="0.25">
      <c r="A31" s="244"/>
      <c r="B31" s="247" t="s">
        <v>282</v>
      </c>
      <c r="C31" s="216">
        <f>C30+C21+C14</f>
        <v>35572</v>
      </c>
      <c r="D31" s="216">
        <v>108316</v>
      </c>
      <c r="E31" s="245">
        <f t="shared" si="0"/>
        <v>3.0449791971213314</v>
      </c>
      <c r="F31" s="263"/>
      <c r="G31" s="589">
        <v>41921.540727</v>
      </c>
      <c r="H31" s="149">
        <f>H30+H21+H14</f>
        <v>109475.24608682079</v>
      </c>
      <c r="I31" s="591">
        <f t="shared" si="1"/>
        <v>2.6114318364332476</v>
      </c>
      <c r="J31" s="246">
        <v>43389.142998734038</v>
      </c>
      <c r="K31" s="16">
        <f>K30+K21+K14</f>
        <v>104093.46026421979</v>
      </c>
      <c r="L31" s="245">
        <f t="shared" si="2"/>
        <v>2.3990669801258098</v>
      </c>
      <c r="M31" s="515"/>
      <c r="N31" s="849"/>
      <c r="O31" s="852"/>
      <c r="P31" s="678"/>
      <c r="Q31" s="678"/>
      <c r="R31" s="851"/>
      <c r="S31" s="851"/>
      <c r="T31" s="854"/>
      <c r="U31" s="854"/>
      <c r="V31" s="854"/>
      <c r="W31" s="273"/>
      <c r="X31" s="851"/>
      <c r="Y31" s="855"/>
      <c r="Z31" s="855"/>
      <c r="AA31" s="855"/>
    </row>
    <row r="32" spans="1:27" x14ac:dyDescent="0.2">
      <c r="A32" s="224">
        <v>97210</v>
      </c>
      <c r="B32" s="267" t="s">
        <v>121</v>
      </c>
      <c r="C32" s="265">
        <v>5846</v>
      </c>
      <c r="D32" s="265">
        <v>18533</v>
      </c>
      <c r="E32" s="264">
        <f t="shared" si="0"/>
        <v>3.1702018474170375</v>
      </c>
      <c r="G32" s="580">
        <v>7211.0759150000004</v>
      </c>
      <c r="H32" s="581">
        <v>19068.871940927798</v>
      </c>
      <c r="I32" s="582">
        <f t="shared" si="1"/>
        <v>2.6443865195292147</v>
      </c>
      <c r="J32" s="266">
        <v>7495.6097843467769</v>
      </c>
      <c r="K32" s="265">
        <v>18102.551465417298</v>
      </c>
      <c r="L32" s="264">
        <f t="shared" si="2"/>
        <v>2.4150872292233245</v>
      </c>
      <c r="M32" s="514"/>
      <c r="N32" s="849"/>
      <c r="O32" s="850"/>
      <c r="P32" s="667"/>
      <c r="Q32" s="667"/>
      <c r="R32" s="851"/>
      <c r="S32" s="851"/>
      <c r="T32" s="854"/>
      <c r="U32" s="854"/>
      <c r="V32" s="854"/>
      <c r="W32" s="273"/>
      <c r="X32" s="851"/>
      <c r="Y32" s="855"/>
      <c r="Z32" s="855"/>
      <c r="AA32" s="855"/>
    </row>
    <row r="33" spans="1:27" x14ac:dyDescent="0.2">
      <c r="A33" s="224">
        <v>97217</v>
      </c>
      <c r="B33" s="258" t="s">
        <v>14</v>
      </c>
      <c r="C33" s="256">
        <v>2373</v>
      </c>
      <c r="D33" s="256">
        <v>7269</v>
      </c>
      <c r="E33" s="255">
        <f t="shared" si="0"/>
        <v>3.0632111251580278</v>
      </c>
      <c r="G33" s="583">
        <v>3350.887577</v>
      </c>
      <c r="H33" s="584">
        <v>8703.9913674929903</v>
      </c>
      <c r="I33" s="585">
        <f t="shared" si="1"/>
        <v>2.5975181701815089</v>
      </c>
      <c r="J33" s="257">
        <v>3455.2518272404754</v>
      </c>
      <c r="K33" s="256">
        <v>8300.9948383527299</v>
      </c>
      <c r="L33" s="255">
        <f t="shared" si="2"/>
        <v>2.4024283188013795</v>
      </c>
      <c r="M33" s="514"/>
      <c r="N33" s="849"/>
      <c r="O33" s="850"/>
      <c r="P33" s="667"/>
      <c r="Q33" s="667"/>
      <c r="R33" s="851"/>
      <c r="S33" s="851"/>
      <c r="T33" s="854"/>
      <c r="U33" s="854"/>
      <c r="V33" s="854"/>
      <c r="W33" s="273"/>
      <c r="X33" s="851"/>
      <c r="Y33" s="855"/>
      <c r="Z33" s="855"/>
      <c r="AA33" s="855"/>
    </row>
    <row r="34" spans="1:27" x14ac:dyDescent="0.2">
      <c r="A34" s="224">
        <v>97220</v>
      </c>
      <c r="B34" s="258" t="s">
        <v>28</v>
      </c>
      <c r="C34" s="256">
        <v>4308</v>
      </c>
      <c r="D34" s="256">
        <v>13019</v>
      </c>
      <c r="E34" s="255">
        <f t="shared" si="0"/>
        <v>3.0220519962859798</v>
      </c>
      <c r="G34" s="583">
        <v>5158.3989030000002</v>
      </c>
      <c r="H34" s="584">
        <v>13612.333328963399</v>
      </c>
      <c r="I34" s="585">
        <f t="shared" si="1"/>
        <v>2.6388679093907985</v>
      </c>
      <c r="J34" s="257">
        <v>5291.5099976314123</v>
      </c>
      <c r="K34" s="256">
        <v>12354.6665288515</v>
      </c>
      <c r="L34" s="255">
        <f t="shared" si="2"/>
        <v>2.3348092575430641</v>
      </c>
      <c r="M34" s="514"/>
      <c r="N34" s="849"/>
      <c r="O34" s="850"/>
      <c r="P34" s="667"/>
      <c r="Q34" s="667"/>
      <c r="R34" s="851"/>
      <c r="S34" s="851"/>
      <c r="T34" s="854"/>
      <c r="U34" s="854"/>
      <c r="V34" s="854"/>
      <c r="W34" s="273"/>
      <c r="X34" s="851"/>
      <c r="Y34" s="855"/>
      <c r="Z34" s="855"/>
      <c r="AA34" s="855"/>
    </row>
    <row r="35" spans="1:27" x14ac:dyDescent="0.2">
      <c r="A35" s="224">
        <v>97226</v>
      </c>
      <c r="B35" s="258" t="s">
        <v>21</v>
      </c>
      <c r="C35" s="256">
        <v>1368</v>
      </c>
      <c r="D35" s="256">
        <v>4152</v>
      </c>
      <c r="E35" s="255">
        <f t="shared" si="0"/>
        <v>3.0350877192982457</v>
      </c>
      <c r="G35" s="583">
        <v>1929.911546</v>
      </c>
      <c r="H35" s="584">
        <v>4832.99999999999</v>
      </c>
      <c r="I35" s="585">
        <f t="shared" si="1"/>
        <v>2.5042598506740008</v>
      </c>
      <c r="J35" s="257">
        <v>1920.009291302327</v>
      </c>
      <c r="K35" s="256">
        <v>4436</v>
      </c>
      <c r="L35" s="255">
        <f t="shared" si="2"/>
        <v>2.3104054861063181</v>
      </c>
      <c r="M35" s="514"/>
      <c r="N35" s="849"/>
      <c r="O35" s="850"/>
      <c r="P35" s="667"/>
      <c r="Q35" s="667"/>
      <c r="R35" s="851"/>
      <c r="S35" s="851"/>
      <c r="T35" s="854"/>
      <c r="U35" s="854"/>
      <c r="V35" s="854"/>
      <c r="W35" s="273"/>
      <c r="X35" s="273"/>
      <c r="Y35" s="853"/>
      <c r="Z35" s="853"/>
      <c r="AA35" s="853"/>
    </row>
    <row r="36" spans="1:27" x14ac:dyDescent="0.2">
      <c r="A36" s="224">
        <v>97232</v>
      </c>
      <c r="B36" s="254" t="s">
        <v>26</v>
      </c>
      <c r="C36" s="252">
        <v>2639</v>
      </c>
      <c r="D36" s="252">
        <v>7795</v>
      </c>
      <c r="E36" s="251">
        <f t="shared" si="0"/>
        <v>2.9537703675634712</v>
      </c>
      <c r="G36" s="586">
        <v>3549</v>
      </c>
      <c r="H36" s="587">
        <v>8945</v>
      </c>
      <c r="I36" s="588">
        <f t="shared" si="1"/>
        <v>2.5204282896590589</v>
      </c>
      <c r="J36" s="253">
        <v>3931</v>
      </c>
      <c r="K36" s="252">
        <v>9096</v>
      </c>
      <c r="L36" s="251">
        <f t="shared" si="2"/>
        <v>2.3139150343424064</v>
      </c>
      <c r="M36" s="514"/>
      <c r="N36" s="849"/>
      <c r="O36" s="850"/>
      <c r="P36" s="667"/>
      <c r="Q36" s="667"/>
      <c r="R36" s="851"/>
      <c r="S36" s="851"/>
      <c r="T36" s="854"/>
      <c r="U36" s="854"/>
      <c r="V36" s="854"/>
      <c r="W36" s="273"/>
      <c r="X36" s="273"/>
      <c r="Y36" s="273"/>
      <c r="Z36" s="273"/>
      <c r="AA36" s="273"/>
    </row>
    <row r="37" spans="1:27" x14ac:dyDescent="0.2">
      <c r="A37" s="244"/>
      <c r="B37" s="250" t="s">
        <v>38</v>
      </c>
      <c r="C37" s="219">
        <v>16534</v>
      </c>
      <c r="D37" s="219">
        <v>50768</v>
      </c>
      <c r="E37" s="248">
        <f t="shared" si="0"/>
        <v>3.0705213499455666</v>
      </c>
      <c r="F37" s="263"/>
      <c r="G37" s="592">
        <v>21199.273940999999</v>
      </c>
      <c r="H37" s="593">
        <f>SUM(H32:H36)</f>
        <v>55163.196637384179</v>
      </c>
      <c r="I37" s="594">
        <f t="shared" si="1"/>
        <v>2.602126695041993</v>
      </c>
      <c r="J37" s="249">
        <v>22093.380900520995</v>
      </c>
      <c r="K37" s="219">
        <f>SUM(K32:K36)</f>
        <v>52290.212832621532</v>
      </c>
      <c r="L37" s="248">
        <f t="shared" si="2"/>
        <v>2.3667818460228713</v>
      </c>
      <c r="M37" s="515"/>
      <c r="N37" s="849"/>
      <c r="O37" s="852"/>
      <c r="P37" s="678"/>
      <c r="Q37" s="678"/>
      <c r="R37" s="851"/>
      <c r="S37" s="851"/>
      <c r="T37" s="854"/>
      <c r="U37" s="854"/>
      <c r="V37" s="854"/>
      <c r="W37" s="273"/>
      <c r="X37" s="273"/>
      <c r="Y37" s="273"/>
      <c r="Z37" s="273"/>
      <c r="AA37" s="273"/>
    </row>
    <row r="38" spans="1:27" x14ac:dyDescent="0.2">
      <c r="A38" s="224">
        <v>97202</v>
      </c>
      <c r="B38" s="262" t="s">
        <v>0</v>
      </c>
      <c r="C38" s="260">
        <v>1105</v>
      </c>
      <c r="D38" s="260">
        <v>3463</v>
      </c>
      <c r="E38" s="259">
        <f t="shared" si="0"/>
        <v>3.1339366515837104</v>
      </c>
      <c r="G38" s="595">
        <v>1393.56618</v>
      </c>
      <c r="H38" s="596">
        <v>3755.9926578161298</v>
      </c>
      <c r="I38" s="597">
        <f t="shared" si="1"/>
        <v>2.6952380961312721</v>
      </c>
      <c r="J38" s="261">
        <v>1508.1887564153546</v>
      </c>
      <c r="K38" s="260">
        <v>3873.99494161333</v>
      </c>
      <c r="L38" s="259">
        <f t="shared" si="2"/>
        <v>2.5686406460296096</v>
      </c>
      <c r="M38" s="514"/>
      <c r="N38" s="849"/>
      <c r="O38" s="850"/>
      <c r="P38" s="667"/>
      <c r="Q38" s="667"/>
      <c r="R38" s="851"/>
      <c r="S38" s="851"/>
      <c r="T38" s="854"/>
      <c r="U38" s="854"/>
      <c r="V38" s="854"/>
      <c r="W38" s="273"/>
      <c r="X38" s="273"/>
      <c r="Y38" s="273"/>
      <c r="Z38" s="273"/>
      <c r="AA38" s="273"/>
    </row>
    <row r="39" spans="1:27" x14ac:dyDescent="0.2">
      <c r="A39" s="224">
        <v>97206</v>
      </c>
      <c r="B39" s="258" t="s">
        <v>5</v>
      </c>
      <c r="C39" s="256">
        <v>1356</v>
      </c>
      <c r="D39" s="256">
        <v>3959</v>
      </c>
      <c r="E39" s="255">
        <f t="shared" si="0"/>
        <v>2.9196165191740411</v>
      </c>
      <c r="G39" s="583">
        <v>2338.1202429999998</v>
      </c>
      <c r="H39" s="584">
        <v>5848.9999872279996</v>
      </c>
      <c r="I39" s="585">
        <f t="shared" si="1"/>
        <v>2.5015822025146379</v>
      </c>
      <c r="J39" s="257">
        <v>2489.8561753972408</v>
      </c>
      <c r="K39" s="256">
        <v>6060.9998975150902</v>
      </c>
      <c r="L39" s="255">
        <f t="shared" si="2"/>
        <v>2.4342771110255379</v>
      </c>
      <c r="M39" s="514"/>
      <c r="N39" s="849"/>
      <c r="O39" s="850"/>
      <c r="P39" s="667"/>
      <c r="Q39" s="667"/>
      <c r="R39" s="851"/>
      <c r="S39" s="851"/>
      <c r="T39" s="854"/>
      <c r="U39" s="854"/>
      <c r="V39" s="854"/>
      <c r="W39" s="273"/>
      <c r="X39" s="273"/>
      <c r="Y39" s="273"/>
      <c r="Z39" s="273"/>
      <c r="AA39" s="273"/>
    </row>
    <row r="40" spans="1:27" x14ac:dyDescent="0.2">
      <c r="A40" s="224">
        <v>97207</v>
      </c>
      <c r="B40" s="258" t="s">
        <v>6</v>
      </c>
      <c r="C40" s="256">
        <v>4920</v>
      </c>
      <c r="D40" s="256">
        <v>15233</v>
      </c>
      <c r="E40" s="255">
        <f t="shared" si="0"/>
        <v>3.0961382113821139</v>
      </c>
      <c r="G40" s="583">
        <v>6119.7200970000004</v>
      </c>
      <c r="H40" s="584">
        <v>15678.213621730099</v>
      </c>
      <c r="I40" s="585">
        <f t="shared" si="1"/>
        <v>2.5619167826672089</v>
      </c>
      <c r="J40" s="257">
        <v>6876.1189875106238</v>
      </c>
      <c r="K40" s="256">
        <v>16041.9971604523</v>
      </c>
      <c r="L40" s="255">
        <f t="shared" si="2"/>
        <v>2.3330016815575814</v>
      </c>
      <c r="M40" s="514"/>
      <c r="N40" s="849"/>
      <c r="O40" s="850"/>
      <c r="P40" s="667"/>
      <c r="Q40" s="667"/>
      <c r="R40" s="851"/>
      <c r="S40" s="851"/>
      <c r="T40" s="273"/>
      <c r="U40" s="273"/>
      <c r="V40" s="273"/>
      <c r="W40" s="273"/>
      <c r="X40" s="273"/>
      <c r="Y40" s="273"/>
      <c r="Z40" s="273"/>
      <c r="AA40" s="273"/>
    </row>
    <row r="41" spans="1:27" x14ac:dyDescent="0.2">
      <c r="A41" s="224">
        <v>97221</v>
      </c>
      <c r="B41" s="258" t="s">
        <v>27</v>
      </c>
      <c r="C41" s="256">
        <v>4172</v>
      </c>
      <c r="D41" s="256">
        <v>12274</v>
      </c>
      <c r="E41" s="255">
        <f t="shared" si="0"/>
        <v>2.9419942473633749</v>
      </c>
      <c r="G41" s="583">
        <v>4950.438897</v>
      </c>
      <c r="H41" s="584">
        <v>12878.997724573201</v>
      </c>
      <c r="I41" s="585">
        <f t="shared" si="1"/>
        <v>2.6015870496609828</v>
      </c>
      <c r="J41" s="257">
        <v>5306.7993214958869</v>
      </c>
      <c r="K41" s="256">
        <v>12630.996474858001</v>
      </c>
      <c r="L41" s="255">
        <f t="shared" si="2"/>
        <v>2.3801534050278654</v>
      </c>
      <c r="M41" s="514"/>
      <c r="N41" s="849"/>
      <c r="O41" s="850"/>
      <c r="P41" s="667"/>
      <c r="Q41" s="667"/>
      <c r="R41" s="851"/>
      <c r="S41" s="851"/>
      <c r="T41" s="273"/>
      <c r="U41" s="273"/>
      <c r="V41" s="273"/>
      <c r="W41" s="273"/>
      <c r="X41" s="273"/>
      <c r="Y41" s="273"/>
      <c r="Z41" s="273"/>
      <c r="AA41" s="273"/>
    </row>
    <row r="42" spans="1:27" x14ac:dyDescent="0.2">
      <c r="A42" s="224">
        <v>97227</v>
      </c>
      <c r="B42" s="258" t="s">
        <v>22</v>
      </c>
      <c r="C42" s="256">
        <v>2690</v>
      </c>
      <c r="D42" s="256">
        <v>7724</v>
      </c>
      <c r="E42" s="255">
        <f t="shared" si="0"/>
        <v>2.8713754646840148</v>
      </c>
      <c r="G42" s="583">
        <v>3894.9806100000001</v>
      </c>
      <c r="H42" s="584">
        <v>9379.4601921052708</v>
      </c>
      <c r="I42" s="585">
        <f t="shared" si="1"/>
        <v>2.4080890590377728</v>
      </c>
      <c r="J42" s="257">
        <v>4454.3271095080154</v>
      </c>
      <c r="K42" s="256">
        <v>9952.3346857434499</v>
      </c>
      <c r="L42" s="255">
        <f t="shared" si="2"/>
        <v>2.2343070998309988</v>
      </c>
      <c r="M42" s="514"/>
      <c r="N42" s="849"/>
      <c r="O42" s="850"/>
      <c r="P42" s="667"/>
      <c r="Q42" s="667"/>
      <c r="R42" s="851"/>
      <c r="S42" s="851"/>
      <c r="T42" s="273"/>
      <c r="U42" s="273"/>
      <c r="V42" s="273"/>
      <c r="W42" s="273"/>
      <c r="X42" s="273"/>
      <c r="Y42" s="273"/>
      <c r="Z42" s="273"/>
      <c r="AA42" s="273"/>
    </row>
    <row r="43" spans="1:27" x14ac:dyDescent="0.2">
      <c r="A43" s="224">
        <v>97223</v>
      </c>
      <c r="B43" s="258" t="s">
        <v>18</v>
      </c>
      <c r="C43" s="256">
        <v>2716</v>
      </c>
      <c r="D43" s="256">
        <v>8200</v>
      </c>
      <c r="E43" s="255">
        <f t="shared" si="0"/>
        <v>3.0191458026509572</v>
      </c>
      <c r="G43" s="583">
        <v>3413.430926</v>
      </c>
      <c r="H43" s="584">
        <v>9013.6667329939701</v>
      </c>
      <c r="I43" s="585">
        <f t="shared" si="1"/>
        <v>2.6406471753499225</v>
      </c>
      <c r="J43" s="257">
        <v>3972.2247563348351</v>
      </c>
      <c r="K43" s="256">
        <v>9487.0018739170901</v>
      </c>
      <c r="L43" s="255">
        <f t="shared" si="2"/>
        <v>2.38833461243284</v>
      </c>
      <c r="M43" s="514"/>
      <c r="N43" s="849"/>
      <c r="O43" s="850"/>
      <c r="P43" s="667"/>
      <c r="Q43" s="667"/>
      <c r="R43" s="851"/>
      <c r="S43" s="851"/>
      <c r="T43" s="273"/>
      <c r="U43" s="273"/>
      <c r="V43" s="273"/>
      <c r="W43" s="273"/>
      <c r="X43" s="273"/>
      <c r="Y43" s="273"/>
      <c r="Z43" s="273"/>
      <c r="AA43" s="273"/>
    </row>
    <row r="44" spans="1:27" x14ac:dyDescent="0.2">
      <c r="A44" s="224">
        <v>97231</v>
      </c>
      <c r="B44" s="254" t="s">
        <v>29</v>
      </c>
      <c r="C44" s="252">
        <v>1836</v>
      </c>
      <c r="D44" s="252">
        <v>5150</v>
      </c>
      <c r="E44" s="251">
        <f t="shared" si="0"/>
        <v>2.8050108932461875</v>
      </c>
      <c r="G44" s="586">
        <v>3069.9782289999998</v>
      </c>
      <c r="H44" s="587">
        <v>7261.0001381367201</v>
      </c>
      <c r="I44" s="588">
        <f t="shared" si="1"/>
        <v>2.3651633974296566</v>
      </c>
      <c r="J44" s="253">
        <v>3468.5493342066834</v>
      </c>
      <c r="K44" s="252">
        <v>7612.0044535152301</v>
      </c>
      <c r="L44" s="251">
        <f t="shared" si="2"/>
        <v>2.1945786898418804</v>
      </c>
      <c r="M44" s="514"/>
      <c r="N44" s="849"/>
      <c r="O44" s="850"/>
      <c r="P44" s="667"/>
      <c r="Q44" s="667"/>
      <c r="R44" s="851"/>
      <c r="S44" s="851"/>
      <c r="T44" s="273"/>
      <c r="U44" s="273"/>
      <c r="V44" s="273"/>
      <c r="W44" s="273"/>
      <c r="X44" s="273"/>
      <c r="Y44" s="273"/>
      <c r="Z44" s="273"/>
      <c r="AA44" s="273"/>
    </row>
    <row r="45" spans="1:27" x14ac:dyDescent="0.2">
      <c r="A45" s="244"/>
      <c r="B45" s="250" t="s">
        <v>40</v>
      </c>
      <c r="C45" s="219">
        <v>18795</v>
      </c>
      <c r="D45" s="219">
        <v>56003</v>
      </c>
      <c r="E45" s="248">
        <f t="shared" si="0"/>
        <v>2.9796754455972332</v>
      </c>
      <c r="F45" s="242"/>
      <c r="G45" s="592">
        <v>25180.235182</v>
      </c>
      <c r="H45" s="593">
        <f>SUM(H38:H44)</f>
        <v>63816.331054583381</v>
      </c>
      <c r="I45" s="594">
        <f t="shared" si="1"/>
        <v>2.5343818512148868</v>
      </c>
      <c r="J45" s="249">
        <v>28076.064440868642</v>
      </c>
      <c r="K45" s="219">
        <f>SUM(K38:K44)</f>
        <v>65659.329487614494</v>
      </c>
      <c r="L45" s="248">
        <f t="shared" si="2"/>
        <v>2.3386229799372504</v>
      </c>
      <c r="M45" s="515"/>
      <c r="N45" s="849"/>
      <c r="O45" s="852"/>
      <c r="P45" s="678"/>
      <c r="Q45" s="678"/>
      <c r="R45" s="851"/>
      <c r="S45" s="851"/>
      <c r="T45" s="273"/>
      <c r="U45" s="273"/>
      <c r="V45" s="273"/>
      <c r="W45" s="273"/>
      <c r="X45" s="273"/>
      <c r="Y45" s="273"/>
      <c r="Z45" s="273"/>
      <c r="AA45" s="273"/>
    </row>
    <row r="46" spans="1:27" ht="13.5" thickBot="1" x14ac:dyDescent="0.25">
      <c r="A46" s="244"/>
      <c r="B46" s="247" t="s">
        <v>41</v>
      </c>
      <c r="C46" s="216">
        <v>35329</v>
      </c>
      <c r="D46" s="216">
        <v>106771</v>
      </c>
      <c r="E46" s="245">
        <f t="shared" si="0"/>
        <v>3.0221914008321775</v>
      </c>
      <c r="F46" s="242"/>
      <c r="G46" s="589">
        <v>46379.509122999996</v>
      </c>
      <c r="H46" s="149">
        <f>H37+H45</f>
        <v>118979.52769196755</v>
      </c>
      <c r="I46" s="591">
        <f t="shared" si="1"/>
        <v>2.5653468512663622</v>
      </c>
      <c r="J46" s="246">
        <v>50169.445341389634</v>
      </c>
      <c r="K46" s="16">
        <f>K37+K45</f>
        <v>117949.54232023603</v>
      </c>
      <c r="L46" s="245">
        <f t="shared" si="2"/>
        <v>2.3510234469929054</v>
      </c>
      <c r="M46" s="515"/>
      <c r="N46" s="849"/>
      <c r="O46" s="852"/>
      <c r="P46" s="678"/>
      <c r="Q46" s="678"/>
      <c r="R46" s="851"/>
      <c r="S46" s="851"/>
      <c r="T46" s="273"/>
      <c r="U46" s="273"/>
      <c r="V46" s="273"/>
      <c r="W46" s="273"/>
      <c r="X46" s="273"/>
      <c r="Y46" s="273"/>
      <c r="Z46" s="273"/>
      <c r="AA46" s="273"/>
    </row>
    <row r="47" spans="1:27" x14ac:dyDescent="0.2">
      <c r="A47" s="244"/>
      <c r="B47" s="243" t="s">
        <v>42</v>
      </c>
      <c r="C47" s="240">
        <f>C46+C31+C9</f>
        <v>130844</v>
      </c>
      <c r="D47" s="240">
        <v>381325</v>
      </c>
      <c r="E47" s="239">
        <f t="shared" si="0"/>
        <v>2.9143483843355447</v>
      </c>
      <c r="F47" s="242"/>
      <c r="G47" s="598">
        <v>157329.653853</v>
      </c>
      <c r="H47" s="599">
        <f>H9+H31+H46</f>
        <v>392654.83664948255</v>
      </c>
      <c r="I47" s="600">
        <f t="shared" si="1"/>
        <v>2.4957458879071659</v>
      </c>
      <c r="J47" s="241">
        <v>164609.33076861314</v>
      </c>
      <c r="K47" s="240">
        <f>K9+K31+K46</f>
        <v>380119.7554506312</v>
      </c>
      <c r="L47" s="239">
        <f t="shared" si="2"/>
        <v>2.3092236246616857</v>
      </c>
      <c r="M47" s="515"/>
      <c r="N47" s="849"/>
      <c r="O47" s="852"/>
      <c r="P47" s="678"/>
      <c r="Q47" s="678"/>
      <c r="R47" s="851"/>
      <c r="S47" s="851"/>
      <c r="T47" s="273"/>
      <c r="U47" s="273"/>
      <c r="V47" s="273"/>
      <c r="W47" s="273"/>
      <c r="X47" s="273"/>
      <c r="Y47" s="273"/>
      <c r="Z47" s="273"/>
      <c r="AA47" s="273"/>
    </row>
    <row r="48" spans="1:27" x14ac:dyDescent="0.2">
      <c r="B48" s="211" t="s">
        <v>75</v>
      </c>
      <c r="E48" s="238"/>
      <c r="F48" s="209"/>
      <c r="H48" s="274"/>
      <c r="I48" s="273"/>
      <c r="K48" s="224"/>
      <c r="L48" s="209"/>
      <c r="M48" s="209"/>
      <c r="N48" s="273"/>
      <c r="O48" s="273"/>
      <c r="P48" s="856"/>
      <c r="Q48" s="856"/>
      <c r="R48" s="273"/>
      <c r="S48" s="273"/>
      <c r="T48" s="273"/>
      <c r="U48" s="273"/>
      <c r="V48" s="273"/>
      <c r="W48" s="273"/>
      <c r="X48" s="273"/>
      <c r="Y48" s="273"/>
      <c r="Z48" s="273"/>
      <c r="AA48" s="273"/>
    </row>
    <row r="49" spans="1:27" x14ac:dyDescent="0.2">
      <c r="B49" s="273"/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856"/>
      <c r="Q49" s="856"/>
      <c r="R49" s="273"/>
      <c r="S49" s="273"/>
      <c r="T49" s="273"/>
      <c r="U49" s="273"/>
      <c r="V49" s="273"/>
      <c r="W49" s="273"/>
      <c r="X49" s="273"/>
      <c r="Y49" s="273"/>
      <c r="Z49" s="273"/>
      <c r="AA49" s="273"/>
    </row>
    <row r="50" spans="1:27" x14ac:dyDescent="0.2">
      <c r="B50" s="852"/>
      <c r="C50" s="852"/>
      <c r="D50" s="852"/>
      <c r="E50" s="852"/>
      <c r="F50" s="852"/>
      <c r="G50" s="852"/>
      <c r="H50" s="852"/>
      <c r="I50" s="852"/>
      <c r="J50" s="852"/>
      <c r="K50" s="852"/>
      <c r="L50" s="852"/>
      <c r="M50" s="852"/>
      <c r="N50" s="852"/>
      <c r="O50" s="852"/>
      <c r="P50" s="678"/>
      <c r="Q50" s="678"/>
      <c r="R50" s="273"/>
      <c r="S50" s="273"/>
      <c r="T50" s="273"/>
      <c r="U50" s="273"/>
      <c r="V50" s="273"/>
      <c r="W50" s="273"/>
      <c r="X50" s="273"/>
      <c r="Y50" s="273"/>
      <c r="Z50" s="273"/>
      <c r="AA50" s="273"/>
    </row>
    <row r="51" spans="1:27" x14ac:dyDescent="0.2">
      <c r="B51" s="501"/>
      <c r="C51" s="501"/>
      <c r="D51" s="501"/>
      <c r="E51" s="501"/>
      <c r="F51" s="501"/>
      <c r="J51" s="501"/>
      <c r="K51" s="501"/>
      <c r="L51" s="501"/>
      <c r="M51" s="501"/>
      <c r="N51" s="501"/>
      <c r="O51" s="501"/>
      <c r="P51" s="501"/>
      <c r="Q51" s="501"/>
      <c r="R51" s="273"/>
      <c r="S51" s="273"/>
      <c r="T51" s="273"/>
      <c r="U51" s="273"/>
      <c r="V51" s="273"/>
      <c r="W51" s="273"/>
      <c r="X51" s="273"/>
      <c r="Y51" s="273"/>
      <c r="Z51" s="273"/>
      <c r="AA51" s="273"/>
    </row>
    <row r="52" spans="1:27" x14ac:dyDescent="0.2">
      <c r="A52" s="237"/>
      <c r="B52" s="237"/>
      <c r="G52" s="237"/>
      <c r="H52" s="237"/>
      <c r="I52" s="237"/>
    </row>
    <row r="53" spans="1:27" x14ac:dyDescent="0.2">
      <c r="B53" s="237"/>
      <c r="G53" s="237"/>
      <c r="H53" s="237"/>
      <c r="I53" s="237"/>
    </row>
    <row r="54" spans="1:27" x14ac:dyDescent="0.2">
      <c r="B54" s="237"/>
      <c r="G54" s="237"/>
      <c r="H54" s="237"/>
      <c r="I54" s="237"/>
    </row>
    <row r="55" spans="1:27" x14ac:dyDescent="0.2">
      <c r="B55" s="237"/>
      <c r="G55" s="237"/>
      <c r="H55" s="237"/>
      <c r="I55" s="237"/>
    </row>
  </sheetData>
  <pageMargins left="0.19685039370078741" right="0.19685039370078741" top="0.78740157480314965" bottom="0.78740157480314965" header="0.51181102362204722" footer="0.51181102362204722"/>
  <pageSetup paperSize="9" scale="75" orientation="landscape" r:id="rId1"/>
  <headerFooter alignWithMargins="0">
    <oddHeader>&amp;CObservatoire de l'habitat de la Martinique
&amp;"Arial,Gras"&amp;11Taille moyenne des ménages en 2008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I52"/>
  <sheetViews>
    <sheetView workbookViewId="0"/>
  </sheetViews>
  <sheetFormatPr baseColWidth="10" defaultRowHeight="12.75" x14ac:dyDescent="0.2"/>
  <cols>
    <col min="1" max="1" width="11.85546875" customWidth="1"/>
    <col min="2" max="2" width="19.140625" customWidth="1"/>
    <col min="3" max="3" width="11.42578125" style="62"/>
    <col min="4" max="4" width="8.7109375" customWidth="1"/>
    <col min="5" max="5" width="11.42578125" style="62"/>
    <col min="6" max="6" width="8.7109375" customWidth="1"/>
    <col min="7" max="7" width="11.42578125" style="62"/>
    <col min="8" max="8" width="8.7109375" customWidth="1"/>
    <col min="9" max="9" width="11.42578125" style="62"/>
    <col min="10" max="10" width="8.7109375" customWidth="1"/>
    <col min="11" max="11" width="11.42578125" style="62"/>
    <col min="12" max="12" width="8.7109375" customWidth="1"/>
    <col min="14" max="14" width="8.7109375" style="95" customWidth="1"/>
    <col min="15" max="15" width="19.140625" customWidth="1"/>
    <col min="16" max="16" width="11.42578125" style="62"/>
    <col min="17" max="17" width="7.42578125" customWidth="1"/>
    <col min="18" max="18" width="12.28515625" customWidth="1"/>
    <col min="19" max="19" width="7.42578125" customWidth="1"/>
    <col min="20" max="20" width="12.28515625" customWidth="1"/>
    <col min="21" max="21" width="7.42578125" customWidth="1"/>
    <col min="22" max="22" width="12.28515625" customWidth="1"/>
    <col min="23" max="23" width="7.42578125" customWidth="1"/>
    <col min="24" max="24" width="12.28515625" customWidth="1"/>
    <col min="25" max="25" width="7.42578125" customWidth="1"/>
    <col min="26" max="26" width="12.28515625" customWidth="1"/>
    <col min="27" max="27" width="7.42578125" customWidth="1"/>
    <col min="53" max="53" width="19.140625" customWidth="1"/>
    <col min="54" max="54" width="11.42578125" style="62"/>
    <col min="55" max="55" width="7.42578125" customWidth="1"/>
    <col min="56" max="56" width="12.28515625" customWidth="1"/>
    <col min="57" max="57" width="7.42578125" customWidth="1"/>
    <col min="58" max="58" width="12.28515625" customWidth="1"/>
    <col min="59" max="59" width="7.42578125" customWidth="1"/>
    <col min="60" max="60" width="12.28515625" customWidth="1"/>
    <col min="61" max="61" width="7.42578125" customWidth="1"/>
    <col min="62" max="62" width="12.28515625" customWidth="1"/>
    <col min="63" max="63" width="7.42578125" customWidth="1"/>
    <col min="64" max="64" width="12.28515625" customWidth="1"/>
    <col min="65" max="65" width="7.42578125" customWidth="1"/>
    <col min="66" max="66" width="11.42578125" style="62"/>
    <col min="67" max="67" width="7.42578125" customWidth="1"/>
    <col min="68" max="68" width="12.28515625" customWidth="1"/>
    <col min="69" max="69" width="7.42578125" customWidth="1"/>
    <col min="70" max="70" width="12.28515625" customWidth="1"/>
    <col min="71" max="71" width="7.42578125" customWidth="1"/>
    <col min="72" max="72" width="12.28515625" customWidth="1"/>
    <col min="73" max="73" width="7.42578125" customWidth="1"/>
    <col min="74" max="74" width="12.28515625" customWidth="1"/>
    <col min="75" max="75" width="7.42578125" customWidth="1"/>
    <col min="77" max="77" width="7.42578125" customWidth="1"/>
    <col min="78" max="78" width="11.42578125" style="62"/>
    <col min="79" max="79" width="7.42578125" customWidth="1"/>
    <col min="80" max="80" width="12.28515625" customWidth="1"/>
    <col min="81" max="81" width="7.42578125" customWidth="1"/>
    <col min="82" max="82" width="12.28515625" customWidth="1"/>
    <col min="83" max="83" width="7.42578125" customWidth="1"/>
    <col min="84" max="84" width="12.28515625" customWidth="1"/>
    <col min="85" max="85" width="7.42578125" customWidth="1"/>
    <col min="86" max="86" width="12.28515625" customWidth="1"/>
    <col min="87" max="87" width="7.42578125" customWidth="1"/>
    <col min="89" max="89" width="7.42578125" customWidth="1"/>
    <col min="91" max="91" width="19.140625" customWidth="1"/>
    <col min="92" max="92" width="11.42578125" style="62"/>
    <col min="93" max="93" width="7.42578125" customWidth="1"/>
    <col min="94" max="94" width="12.85546875" customWidth="1"/>
    <col min="95" max="95" width="7.42578125" customWidth="1"/>
    <col min="96" max="96" width="12.28515625" customWidth="1"/>
    <col min="97" max="97" width="7.42578125" customWidth="1"/>
    <col min="98" max="98" width="12.28515625" customWidth="1"/>
    <col min="99" max="99" width="7.42578125" customWidth="1"/>
    <col min="100" max="100" width="12.28515625" customWidth="1"/>
    <col min="101" max="101" width="7.42578125" customWidth="1"/>
    <col min="102" max="102" width="12.28515625" customWidth="1"/>
    <col min="103" max="103" width="7.42578125" customWidth="1"/>
    <col min="104" max="104" width="12.28515625" customWidth="1"/>
    <col min="105" max="105" width="7.42578125" customWidth="1"/>
    <col min="106" max="106" width="13.5703125" customWidth="1"/>
    <col min="107" max="107" width="7.42578125" customWidth="1"/>
    <col min="108" max="108" width="11.42578125" style="62"/>
    <col min="109" max="109" width="7.42578125" customWidth="1"/>
    <col min="110" max="110" width="12.85546875" customWidth="1"/>
    <col min="111" max="111" width="7.42578125" customWidth="1"/>
    <col min="112" max="112" width="12.28515625" customWidth="1"/>
    <col min="113" max="113" width="7.42578125" customWidth="1"/>
    <col min="114" max="114" width="12.28515625" customWidth="1"/>
    <col min="115" max="115" width="7.42578125" customWidth="1"/>
    <col min="116" max="116" width="12.28515625" customWidth="1"/>
    <col min="117" max="117" width="7.42578125" customWidth="1"/>
    <col min="118" max="118" width="12.28515625" customWidth="1"/>
    <col min="119" max="119" width="7.42578125" customWidth="1"/>
    <col min="120" max="120" width="12.28515625" customWidth="1"/>
    <col min="121" max="121" width="7.42578125" customWidth="1"/>
    <col min="122" max="122" width="13.5703125" customWidth="1"/>
    <col min="123" max="123" width="7.42578125" customWidth="1"/>
    <col min="124" max="124" width="11.42578125" style="62"/>
    <col min="125" max="125" width="7.42578125" customWidth="1"/>
    <col min="126" max="126" width="12.85546875" customWidth="1"/>
    <col min="127" max="127" width="7.42578125" customWidth="1"/>
    <col min="128" max="128" width="12.28515625" customWidth="1"/>
    <col min="129" max="129" width="7.42578125" customWidth="1"/>
    <col min="130" max="130" width="12.28515625" customWidth="1"/>
    <col min="131" max="131" width="7.42578125" customWidth="1"/>
    <col min="132" max="132" width="12.28515625" customWidth="1"/>
    <col min="133" max="133" width="7.42578125" customWidth="1"/>
    <col min="134" max="134" width="12.28515625" customWidth="1"/>
    <col min="135" max="135" width="7.42578125" customWidth="1"/>
    <col min="136" max="136" width="12.28515625" customWidth="1"/>
    <col min="137" max="137" width="7.42578125" customWidth="1"/>
    <col min="138" max="138" width="13.5703125" customWidth="1"/>
    <col min="139" max="139" width="7.42578125" customWidth="1"/>
  </cols>
  <sheetData>
    <row r="2" spans="1:139" ht="15" x14ac:dyDescent="0.2">
      <c r="C2" s="63" t="s">
        <v>66</v>
      </c>
      <c r="D2" s="58"/>
      <c r="E2" s="65"/>
      <c r="F2" s="58"/>
      <c r="G2" s="65"/>
      <c r="H2" s="58"/>
      <c r="I2" s="65"/>
      <c r="J2" s="58"/>
      <c r="K2" s="65"/>
      <c r="L2" s="58"/>
      <c r="M2" s="60"/>
      <c r="N2" s="105"/>
      <c r="P2" s="63" t="s">
        <v>142</v>
      </c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63" t="s">
        <v>145</v>
      </c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63" t="s">
        <v>144</v>
      </c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106"/>
      <c r="BB2" s="63" t="s">
        <v>146</v>
      </c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63" t="s">
        <v>147</v>
      </c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63" t="s">
        <v>148</v>
      </c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106"/>
      <c r="CN2" s="63" t="s">
        <v>150</v>
      </c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63" t="s">
        <v>159</v>
      </c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63" t="s">
        <v>160</v>
      </c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</row>
    <row r="3" spans="1:139" ht="51.75" thickBot="1" x14ac:dyDescent="0.25">
      <c r="C3" s="64" t="s">
        <v>67</v>
      </c>
      <c r="D3" s="46" t="s">
        <v>55</v>
      </c>
      <c r="E3" s="64" t="s">
        <v>70</v>
      </c>
      <c r="F3" s="46" t="s">
        <v>55</v>
      </c>
      <c r="G3" s="64" t="s">
        <v>68</v>
      </c>
      <c r="H3" s="46" t="s">
        <v>55</v>
      </c>
      <c r="I3" s="64" t="s">
        <v>137</v>
      </c>
      <c r="J3" s="46" t="s">
        <v>55</v>
      </c>
      <c r="K3" s="64" t="s">
        <v>69</v>
      </c>
      <c r="L3" s="46" t="s">
        <v>55</v>
      </c>
      <c r="M3" s="61" t="s">
        <v>65</v>
      </c>
      <c r="N3" s="101"/>
      <c r="P3" s="64" t="s">
        <v>109</v>
      </c>
      <c r="Q3" s="46" t="s">
        <v>55</v>
      </c>
      <c r="R3" s="64" t="s">
        <v>110</v>
      </c>
      <c r="S3" s="46" t="s">
        <v>55</v>
      </c>
      <c r="T3" s="64" t="s">
        <v>111</v>
      </c>
      <c r="U3" s="46" t="s">
        <v>55</v>
      </c>
      <c r="V3" s="64" t="s">
        <v>112</v>
      </c>
      <c r="W3" s="46" t="s">
        <v>55</v>
      </c>
      <c r="X3" s="64" t="s">
        <v>113</v>
      </c>
      <c r="Y3" s="46" t="s">
        <v>55</v>
      </c>
      <c r="Z3" s="64" t="s">
        <v>143</v>
      </c>
      <c r="AA3" s="46" t="s">
        <v>55</v>
      </c>
      <c r="AB3" s="64" t="s">
        <v>109</v>
      </c>
      <c r="AC3" s="46" t="s">
        <v>55</v>
      </c>
      <c r="AD3" s="64" t="s">
        <v>110</v>
      </c>
      <c r="AE3" s="46" t="s">
        <v>55</v>
      </c>
      <c r="AF3" s="64" t="s">
        <v>111</v>
      </c>
      <c r="AG3" s="46" t="s">
        <v>55</v>
      </c>
      <c r="AH3" s="64" t="s">
        <v>112</v>
      </c>
      <c r="AI3" s="46" t="s">
        <v>55</v>
      </c>
      <c r="AJ3" s="64" t="s">
        <v>113</v>
      </c>
      <c r="AK3" s="46" t="s">
        <v>55</v>
      </c>
      <c r="AL3" s="64" t="s">
        <v>143</v>
      </c>
      <c r="AM3" s="46" t="s">
        <v>55</v>
      </c>
      <c r="AN3" s="64" t="s">
        <v>109</v>
      </c>
      <c r="AO3" s="46" t="s">
        <v>55</v>
      </c>
      <c r="AP3" s="64" t="s">
        <v>110</v>
      </c>
      <c r="AQ3" s="46" t="s">
        <v>55</v>
      </c>
      <c r="AR3" s="64" t="s">
        <v>111</v>
      </c>
      <c r="AS3" s="46" t="s">
        <v>55</v>
      </c>
      <c r="AT3" s="64" t="s">
        <v>112</v>
      </c>
      <c r="AU3" s="46" t="s">
        <v>55</v>
      </c>
      <c r="AV3" s="64" t="s">
        <v>113</v>
      </c>
      <c r="AW3" s="46" t="s">
        <v>55</v>
      </c>
      <c r="AX3" s="64" t="s">
        <v>143</v>
      </c>
      <c r="AY3" s="46" t="s">
        <v>55</v>
      </c>
      <c r="BB3" s="64" t="s">
        <v>149</v>
      </c>
      <c r="BC3" s="46" t="s">
        <v>55</v>
      </c>
      <c r="BD3" s="64" t="s">
        <v>48</v>
      </c>
      <c r="BE3" s="46" t="s">
        <v>55</v>
      </c>
      <c r="BF3" s="64" t="s">
        <v>49</v>
      </c>
      <c r="BG3" s="46" t="s">
        <v>55</v>
      </c>
      <c r="BH3" s="64" t="s">
        <v>50</v>
      </c>
      <c r="BI3" s="46" t="s">
        <v>55</v>
      </c>
      <c r="BJ3" s="64" t="s">
        <v>51</v>
      </c>
      <c r="BK3" s="46" t="s">
        <v>55</v>
      </c>
      <c r="BL3" s="64" t="s">
        <v>52</v>
      </c>
      <c r="BM3" s="46" t="s">
        <v>55</v>
      </c>
      <c r="BN3" s="64" t="s">
        <v>149</v>
      </c>
      <c r="BO3" s="46" t="s">
        <v>55</v>
      </c>
      <c r="BP3" s="64" t="s">
        <v>48</v>
      </c>
      <c r="BQ3" s="46" t="s">
        <v>55</v>
      </c>
      <c r="BR3" s="64" t="s">
        <v>49</v>
      </c>
      <c r="BS3" s="46" t="s">
        <v>55</v>
      </c>
      <c r="BT3" s="64" t="s">
        <v>50</v>
      </c>
      <c r="BU3" s="46" t="s">
        <v>55</v>
      </c>
      <c r="BV3" s="64" t="s">
        <v>51</v>
      </c>
      <c r="BW3" s="46" t="s">
        <v>55</v>
      </c>
      <c r="BX3" s="64" t="s">
        <v>52</v>
      </c>
      <c r="BY3" s="46" t="s">
        <v>55</v>
      </c>
      <c r="BZ3" s="64" t="s">
        <v>149</v>
      </c>
      <c r="CA3" s="46" t="s">
        <v>55</v>
      </c>
      <c r="CB3" s="64" t="s">
        <v>48</v>
      </c>
      <c r="CC3" s="46" t="s">
        <v>55</v>
      </c>
      <c r="CD3" s="64" t="s">
        <v>49</v>
      </c>
      <c r="CE3" s="46" t="s">
        <v>55</v>
      </c>
      <c r="CF3" s="64" t="s">
        <v>50</v>
      </c>
      <c r="CG3" s="46" t="s">
        <v>55</v>
      </c>
      <c r="CH3" s="64" t="s">
        <v>51</v>
      </c>
      <c r="CI3" s="46" t="s">
        <v>55</v>
      </c>
      <c r="CJ3" s="64" t="s">
        <v>52</v>
      </c>
      <c r="CK3" s="46" t="s">
        <v>55</v>
      </c>
      <c r="CN3" s="64" t="s">
        <v>151</v>
      </c>
      <c r="CO3" s="46" t="s">
        <v>55</v>
      </c>
      <c r="CP3" s="64" t="s">
        <v>152</v>
      </c>
      <c r="CQ3" s="46" t="s">
        <v>55</v>
      </c>
      <c r="CR3" s="64" t="s">
        <v>153</v>
      </c>
      <c r="CS3" s="46" t="s">
        <v>55</v>
      </c>
      <c r="CT3" s="64" t="s">
        <v>154</v>
      </c>
      <c r="CU3" s="46" t="s">
        <v>55</v>
      </c>
      <c r="CV3" s="64" t="s">
        <v>155</v>
      </c>
      <c r="CW3" s="46" t="s">
        <v>55</v>
      </c>
      <c r="CX3" s="64" t="s">
        <v>156</v>
      </c>
      <c r="CY3" s="46" t="s">
        <v>55</v>
      </c>
      <c r="CZ3" s="64" t="s">
        <v>157</v>
      </c>
      <c r="DA3" s="46" t="s">
        <v>55</v>
      </c>
      <c r="DB3" s="64" t="s">
        <v>158</v>
      </c>
      <c r="DC3" s="46" t="s">
        <v>55</v>
      </c>
      <c r="DD3" s="64" t="s">
        <v>151</v>
      </c>
      <c r="DE3" s="46" t="s">
        <v>55</v>
      </c>
      <c r="DF3" s="64" t="s">
        <v>152</v>
      </c>
      <c r="DG3" s="46" t="s">
        <v>55</v>
      </c>
      <c r="DH3" s="64" t="s">
        <v>153</v>
      </c>
      <c r="DI3" s="46" t="s">
        <v>55</v>
      </c>
      <c r="DJ3" s="64" t="s">
        <v>154</v>
      </c>
      <c r="DK3" s="46" t="s">
        <v>55</v>
      </c>
      <c r="DL3" s="64" t="s">
        <v>155</v>
      </c>
      <c r="DM3" s="46" t="s">
        <v>55</v>
      </c>
      <c r="DN3" s="64" t="s">
        <v>156</v>
      </c>
      <c r="DO3" s="46" t="s">
        <v>55</v>
      </c>
      <c r="DP3" s="64" t="s">
        <v>157</v>
      </c>
      <c r="DQ3" s="46" t="s">
        <v>55</v>
      </c>
      <c r="DR3" s="64" t="s">
        <v>158</v>
      </c>
      <c r="DS3" s="46" t="s">
        <v>55</v>
      </c>
      <c r="DT3" s="64" t="s">
        <v>151</v>
      </c>
      <c r="DU3" s="46" t="s">
        <v>55</v>
      </c>
      <c r="DV3" s="64" t="s">
        <v>152</v>
      </c>
      <c r="DW3" s="46" t="s">
        <v>55</v>
      </c>
      <c r="DX3" s="64" t="s">
        <v>153</v>
      </c>
      <c r="DY3" s="46" t="s">
        <v>55</v>
      </c>
      <c r="DZ3" s="64" t="s">
        <v>154</v>
      </c>
      <c r="EA3" s="46" t="s">
        <v>55</v>
      </c>
      <c r="EB3" s="64" t="s">
        <v>155</v>
      </c>
      <c r="EC3" s="46" t="s">
        <v>55</v>
      </c>
      <c r="ED3" s="64" t="s">
        <v>156</v>
      </c>
      <c r="EE3" s="46" t="s">
        <v>55</v>
      </c>
      <c r="EF3" s="64" t="s">
        <v>157</v>
      </c>
      <c r="EG3" s="46" t="s">
        <v>55</v>
      </c>
      <c r="EH3" s="64" t="s">
        <v>158</v>
      </c>
      <c r="EI3" s="46" t="s">
        <v>55</v>
      </c>
    </row>
    <row r="4" spans="1:139" x14ac:dyDescent="0.2">
      <c r="A4" s="2">
        <v>97209</v>
      </c>
      <c r="B4" s="33" t="s">
        <v>8</v>
      </c>
      <c r="C4" s="12"/>
      <c r="D4" s="86"/>
      <c r="E4" s="12"/>
      <c r="F4" s="86"/>
      <c r="G4" s="12"/>
      <c r="H4" s="86"/>
      <c r="I4" s="12"/>
      <c r="J4" s="86"/>
      <c r="K4" s="12"/>
      <c r="L4" s="86"/>
      <c r="M4" s="47"/>
      <c r="N4" s="102"/>
      <c r="O4" s="33" t="s">
        <v>8</v>
      </c>
      <c r="P4" s="98"/>
      <c r="Q4" s="86"/>
      <c r="R4" s="98"/>
      <c r="S4" s="86"/>
      <c r="T4" s="98"/>
      <c r="U4" s="86"/>
      <c r="V4" s="98"/>
      <c r="W4" s="86"/>
      <c r="X4" s="98"/>
      <c r="Y4" s="86"/>
      <c r="Z4" s="98"/>
      <c r="AA4" s="86"/>
      <c r="AB4" s="98"/>
      <c r="AC4" s="86"/>
      <c r="AD4" s="98"/>
      <c r="AE4" s="86"/>
      <c r="AF4" s="98"/>
      <c r="AG4" s="86"/>
      <c r="AH4" s="98"/>
      <c r="AI4" s="86"/>
      <c r="AJ4" s="98"/>
      <c r="AK4" s="86"/>
      <c r="AL4" s="98"/>
      <c r="AM4" s="86"/>
      <c r="AN4" s="98"/>
      <c r="AO4" s="86"/>
      <c r="AP4" s="98"/>
      <c r="AQ4" s="86"/>
      <c r="AR4" s="98"/>
      <c r="AS4" s="86"/>
      <c r="AT4" s="98"/>
      <c r="AU4" s="86"/>
      <c r="AV4" s="98"/>
      <c r="AW4" s="86"/>
      <c r="AX4" s="98"/>
      <c r="AY4" s="86" t="e">
        <f t="shared" ref="AY4:AY13" si="0">AX4/$G4</f>
        <v>#DIV/0!</v>
      </c>
      <c r="AZ4" s="62"/>
      <c r="BA4" s="33" t="s">
        <v>8</v>
      </c>
      <c r="BB4" s="98"/>
      <c r="BC4" s="86"/>
      <c r="BD4" s="98"/>
      <c r="BE4" s="86"/>
      <c r="BF4" s="98"/>
      <c r="BG4" s="86"/>
      <c r="BH4" s="98"/>
      <c r="BI4" s="86"/>
      <c r="BJ4" s="98"/>
      <c r="BK4" s="86"/>
      <c r="BL4" s="98"/>
      <c r="BM4" s="86"/>
      <c r="BN4" s="98"/>
      <c r="BO4" s="86"/>
      <c r="BP4" s="98"/>
      <c r="BQ4" s="86"/>
      <c r="BR4" s="98"/>
      <c r="BS4" s="86"/>
      <c r="BT4" s="98"/>
      <c r="BU4" s="86"/>
      <c r="BV4" s="98"/>
      <c r="BW4" s="86"/>
      <c r="BX4" s="98"/>
      <c r="BY4" s="86"/>
      <c r="BZ4" s="98"/>
      <c r="CA4" s="86"/>
      <c r="CB4" s="98"/>
      <c r="CC4" s="86"/>
      <c r="CD4" s="98"/>
      <c r="CE4" s="86"/>
      <c r="CF4" s="98"/>
      <c r="CG4" s="86"/>
      <c r="CH4" s="98"/>
      <c r="CI4" s="86"/>
      <c r="CJ4" s="98"/>
      <c r="CK4" s="86"/>
      <c r="CL4" s="62"/>
      <c r="CM4" s="33" t="s">
        <v>8</v>
      </c>
      <c r="CN4" s="98"/>
      <c r="CO4" s="86"/>
      <c r="CP4" s="98"/>
      <c r="CQ4" s="86"/>
      <c r="CR4" s="98"/>
      <c r="CS4" s="86"/>
      <c r="CT4" s="98"/>
      <c r="CU4" s="86"/>
      <c r="CV4" s="98"/>
      <c r="CW4" s="86"/>
      <c r="CX4" s="98"/>
      <c r="CY4" s="86"/>
      <c r="CZ4" s="98"/>
      <c r="DA4" s="86"/>
      <c r="DB4" s="98"/>
      <c r="DC4" s="86"/>
      <c r="DD4" s="98"/>
      <c r="DE4" s="86"/>
      <c r="DF4" s="98"/>
      <c r="DG4" s="86"/>
      <c r="DH4" s="98"/>
      <c r="DI4" s="86"/>
      <c r="DJ4" s="98"/>
      <c r="DK4" s="86"/>
      <c r="DL4" s="98"/>
      <c r="DM4" s="86"/>
      <c r="DN4" s="98"/>
      <c r="DO4" s="86"/>
      <c r="DP4" s="98"/>
      <c r="DQ4" s="86"/>
      <c r="DR4" s="98"/>
      <c r="DS4" s="86"/>
      <c r="DT4" s="98"/>
      <c r="DU4" s="86"/>
      <c r="DV4" s="98"/>
      <c r="DW4" s="86"/>
      <c r="DX4" s="98"/>
      <c r="DY4" s="86"/>
      <c r="DZ4" s="98"/>
      <c r="EA4" s="86"/>
      <c r="EB4" s="98"/>
      <c r="EC4" s="86"/>
      <c r="ED4" s="98"/>
      <c r="EE4" s="86"/>
      <c r="EF4" s="98"/>
      <c r="EG4" s="86"/>
      <c r="EH4" s="98"/>
      <c r="EI4" s="86"/>
    </row>
    <row r="5" spans="1:139" x14ac:dyDescent="0.2">
      <c r="A5" s="1">
        <v>97213</v>
      </c>
      <c r="B5" s="34" t="s">
        <v>10</v>
      </c>
      <c r="C5" s="12"/>
      <c r="D5" s="84"/>
      <c r="E5" s="12"/>
      <c r="F5" s="84"/>
      <c r="G5" s="12"/>
      <c r="H5" s="84"/>
      <c r="I5" s="12"/>
      <c r="J5" s="84"/>
      <c r="K5" s="12"/>
      <c r="L5" s="84"/>
      <c r="M5" s="30"/>
      <c r="N5" s="102"/>
      <c r="O5" s="34" t="s">
        <v>10</v>
      </c>
      <c r="P5" s="98"/>
      <c r="Q5" s="84"/>
      <c r="R5" s="98"/>
      <c r="S5" s="84"/>
      <c r="T5" s="98"/>
      <c r="U5" s="84"/>
      <c r="V5" s="98"/>
      <c r="W5" s="84"/>
      <c r="X5" s="98"/>
      <c r="Y5" s="84"/>
      <c r="Z5" s="98"/>
      <c r="AA5" s="84"/>
      <c r="AB5" s="98"/>
      <c r="AC5" s="84"/>
      <c r="AD5" s="98"/>
      <c r="AE5" s="84"/>
      <c r="AF5" s="98"/>
      <c r="AG5" s="84"/>
      <c r="AH5" s="98"/>
      <c r="AI5" s="84"/>
      <c r="AJ5" s="98"/>
      <c r="AK5" s="84"/>
      <c r="AL5" s="98"/>
      <c r="AM5" s="84"/>
      <c r="AN5" s="98"/>
      <c r="AO5" s="84"/>
      <c r="AP5" s="98"/>
      <c r="AQ5" s="84"/>
      <c r="AR5" s="98"/>
      <c r="AS5" s="84"/>
      <c r="AT5" s="98"/>
      <c r="AU5" s="84"/>
      <c r="AV5" s="98"/>
      <c r="AW5" s="84"/>
      <c r="AX5" s="98"/>
      <c r="AY5" s="84" t="e">
        <f t="shared" si="0"/>
        <v>#DIV/0!</v>
      </c>
      <c r="AZ5" s="62"/>
      <c r="BA5" s="34" t="s">
        <v>10</v>
      </c>
      <c r="BB5" s="98"/>
      <c r="BC5" s="84"/>
      <c r="BD5" s="98"/>
      <c r="BE5" s="84"/>
      <c r="BF5" s="98"/>
      <c r="BG5" s="84"/>
      <c r="BH5" s="98"/>
      <c r="BI5" s="84"/>
      <c r="BJ5" s="98"/>
      <c r="BK5" s="84"/>
      <c r="BL5" s="98"/>
      <c r="BM5" s="84"/>
      <c r="BN5" s="98"/>
      <c r="BO5" s="84"/>
      <c r="BP5" s="98"/>
      <c r="BQ5" s="84"/>
      <c r="BR5" s="98"/>
      <c r="BS5" s="84"/>
      <c r="BT5" s="98"/>
      <c r="BU5" s="84"/>
      <c r="BV5" s="98"/>
      <c r="BW5" s="84"/>
      <c r="BX5" s="98"/>
      <c r="BY5" s="84"/>
      <c r="BZ5" s="98"/>
      <c r="CA5" s="84"/>
      <c r="CB5" s="98"/>
      <c r="CC5" s="84"/>
      <c r="CD5" s="98"/>
      <c r="CE5" s="84"/>
      <c r="CF5" s="98"/>
      <c r="CG5" s="84"/>
      <c r="CH5" s="98"/>
      <c r="CI5" s="84"/>
      <c r="CJ5" s="98"/>
      <c r="CK5" s="84"/>
      <c r="CL5" s="62"/>
      <c r="CM5" s="34" t="s">
        <v>10</v>
      </c>
      <c r="CN5" s="98"/>
      <c r="CO5" s="84"/>
      <c r="CP5" s="98"/>
      <c r="CQ5" s="84"/>
      <c r="CR5" s="98"/>
      <c r="CS5" s="84"/>
      <c r="CT5" s="98"/>
      <c r="CU5" s="84"/>
      <c r="CV5" s="98"/>
      <c r="CW5" s="84"/>
      <c r="CX5" s="98"/>
      <c r="CY5" s="84"/>
      <c r="CZ5" s="98"/>
      <c r="DA5" s="84"/>
      <c r="DB5" s="98"/>
      <c r="DC5" s="84"/>
      <c r="DD5" s="98"/>
      <c r="DE5" s="84"/>
      <c r="DF5" s="98"/>
      <c r="DG5" s="84"/>
      <c r="DH5" s="98"/>
      <c r="DI5" s="84"/>
      <c r="DJ5" s="98"/>
      <c r="DK5" s="84"/>
      <c r="DL5" s="98"/>
      <c r="DM5" s="84"/>
      <c r="DN5" s="98"/>
      <c r="DO5" s="84"/>
      <c r="DP5" s="98"/>
      <c r="DQ5" s="84"/>
      <c r="DR5" s="98"/>
      <c r="DS5" s="84"/>
      <c r="DT5" s="98"/>
      <c r="DU5" s="84"/>
      <c r="DV5" s="98"/>
      <c r="DW5" s="84"/>
      <c r="DX5" s="98"/>
      <c r="DY5" s="84"/>
      <c r="DZ5" s="98"/>
      <c r="EA5" s="84"/>
      <c r="EB5" s="98"/>
      <c r="EC5" s="84"/>
      <c r="ED5" s="98"/>
      <c r="EE5" s="84"/>
      <c r="EF5" s="98"/>
      <c r="EG5" s="84"/>
      <c r="EH5" s="98"/>
      <c r="EI5" s="84"/>
    </row>
    <row r="6" spans="1:139" x14ac:dyDescent="0.2">
      <c r="A6" s="1">
        <v>97224</v>
      </c>
      <c r="B6" s="34" t="s">
        <v>19</v>
      </c>
      <c r="C6" s="12"/>
      <c r="D6" s="84"/>
      <c r="E6" s="12"/>
      <c r="F6" s="84"/>
      <c r="G6" s="12"/>
      <c r="H6" s="84"/>
      <c r="I6" s="12"/>
      <c r="J6" s="84"/>
      <c r="K6" s="12"/>
      <c r="L6" s="84"/>
      <c r="M6" s="30"/>
      <c r="N6" s="102"/>
      <c r="O6" s="34" t="s">
        <v>19</v>
      </c>
      <c r="P6" s="98"/>
      <c r="Q6" s="84"/>
      <c r="R6" s="98"/>
      <c r="S6" s="84"/>
      <c r="T6" s="98"/>
      <c r="U6" s="84"/>
      <c r="V6" s="98"/>
      <c r="W6" s="84"/>
      <c r="X6" s="98"/>
      <c r="Y6" s="84"/>
      <c r="Z6" s="98"/>
      <c r="AA6" s="84"/>
      <c r="AB6" s="98"/>
      <c r="AC6" s="84"/>
      <c r="AD6" s="98"/>
      <c r="AE6" s="84"/>
      <c r="AF6" s="98"/>
      <c r="AG6" s="84"/>
      <c r="AH6" s="98"/>
      <c r="AI6" s="84"/>
      <c r="AJ6" s="98"/>
      <c r="AK6" s="84"/>
      <c r="AL6" s="98"/>
      <c r="AM6" s="84"/>
      <c r="AN6" s="98"/>
      <c r="AO6" s="84"/>
      <c r="AP6" s="98"/>
      <c r="AQ6" s="84"/>
      <c r="AR6" s="98"/>
      <c r="AS6" s="84"/>
      <c r="AT6" s="98"/>
      <c r="AU6" s="84"/>
      <c r="AV6" s="98"/>
      <c r="AW6" s="84"/>
      <c r="AX6" s="98"/>
      <c r="AY6" s="84" t="e">
        <f t="shared" si="0"/>
        <v>#DIV/0!</v>
      </c>
      <c r="AZ6" s="62"/>
      <c r="BA6" s="34" t="s">
        <v>19</v>
      </c>
      <c r="BB6" s="98"/>
      <c r="BC6" s="84"/>
      <c r="BD6" s="98"/>
      <c r="BE6" s="84"/>
      <c r="BF6" s="98"/>
      <c r="BG6" s="84"/>
      <c r="BH6" s="98"/>
      <c r="BI6" s="84"/>
      <c r="BJ6" s="98"/>
      <c r="BK6" s="84"/>
      <c r="BL6" s="98"/>
      <c r="BM6" s="84"/>
      <c r="BN6" s="98"/>
      <c r="BO6" s="84"/>
      <c r="BP6" s="98"/>
      <c r="BQ6" s="84"/>
      <c r="BR6" s="98"/>
      <c r="BS6" s="84"/>
      <c r="BT6" s="98"/>
      <c r="BU6" s="84"/>
      <c r="BV6" s="98"/>
      <c r="BW6" s="84"/>
      <c r="BX6" s="98"/>
      <c r="BY6" s="84"/>
      <c r="BZ6" s="98"/>
      <c r="CA6" s="84"/>
      <c r="CB6" s="98"/>
      <c r="CC6" s="84"/>
      <c r="CD6" s="98"/>
      <c r="CE6" s="84"/>
      <c r="CF6" s="98"/>
      <c r="CG6" s="84"/>
      <c r="CH6" s="98"/>
      <c r="CI6" s="84"/>
      <c r="CJ6" s="98"/>
      <c r="CK6" s="84"/>
      <c r="CL6" s="62"/>
      <c r="CM6" s="34" t="s">
        <v>19</v>
      </c>
      <c r="CN6" s="98"/>
      <c r="CO6" s="84"/>
      <c r="CP6" s="98"/>
      <c r="CQ6" s="84"/>
      <c r="CR6" s="98"/>
      <c r="CS6" s="84"/>
      <c r="CT6" s="98"/>
      <c r="CU6" s="84"/>
      <c r="CV6" s="98"/>
      <c r="CW6" s="84"/>
      <c r="CX6" s="98"/>
      <c r="CY6" s="84"/>
      <c r="CZ6" s="98"/>
      <c r="DA6" s="84"/>
      <c r="DB6" s="98"/>
      <c r="DC6" s="84"/>
      <c r="DD6" s="98"/>
      <c r="DE6" s="84"/>
      <c r="DF6" s="98"/>
      <c r="DG6" s="84"/>
      <c r="DH6" s="98"/>
      <c r="DI6" s="84"/>
      <c r="DJ6" s="98"/>
      <c r="DK6" s="84"/>
      <c r="DL6" s="98"/>
      <c r="DM6" s="84"/>
      <c r="DN6" s="98"/>
      <c r="DO6" s="84"/>
      <c r="DP6" s="98"/>
      <c r="DQ6" s="84"/>
      <c r="DR6" s="98"/>
      <c r="DS6" s="84"/>
      <c r="DT6" s="98"/>
      <c r="DU6" s="84"/>
      <c r="DV6" s="98"/>
      <c r="DW6" s="84"/>
      <c r="DX6" s="98"/>
      <c r="DY6" s="84"/>
      <c r="DZ6" s="98"/>
      <c r="EA6" s="84"/>
      <c r="EB6" s="98"/>
      <c r="EC6" s="84"/>
      <c r="ED6" s="98"/>
      <c r="EE6" s="84"/>
      <c r="EF6" s="98"/>
      <c r="EG6" s="84"/>
      <c r="EH6" s="98"/>
      <c r="EI6" s="84"/>
    </row>
    <row r="7" spans="1:139" x14ac:dyDescent="0.2">
      <c r="A7" s="1">
        <v>97229</v>
      </c>
      <c r="B7" s="35" t="s">
        <v>24</v>
      </c>
      <c r="C7" s="12"/>
      <c r="D7" s="85"/>
      <c r="E7" s="12"/>
      <c r="F7" s="85"/>
      <c r="G7" s="12"/>
      <c r="H7" s="85"/>
      <c r="I7" s="12"/>
      <c r="J7" s="85"/>
      <c r="K7" s="12"/>
      <c r="L7" s="85"/>
      <c r="M7" s="31"/>
      <c r="N7" s="102"/>
      <c r="O7" s="35" t="s">
        <v>24</v>
      </c>
      <c r="P7" s="98"/>
      <c r="Q7" s="85"/>
      <c r="R7" s="98"/>
      <c r="S7" s="85"/>
      <c r="T7" s="98"/>
      <c r="U7" s="85"/>
      <c r="V7" s="98"/>
      <c r="W7" s="85"/>
      <c r="X7" s="98"/>
      <c r="Y7" s="85"/>
      <c r="Z7" s="98"/>
      <c r="AA7" s="85"/>
      <c r="AB7" s="98"/>
      <c r="AC7" s="85"/>
      <c r="AD7" s="98"/>
      <c r="AE7" s="85"/>
      <c r="AF7" s="98"/>
      <c r="AG7" s="85"/>
      <c r="AH7" s="98"/>
      <c r="AI7" s="85"/>
      <c r="AJ7" s="98"/>
      <c r="AK7" s="85"/>
      <c r="AL7" s="98"/>
      <c r="AM7" s="85"/>
      <c r="AN7" s="98"/>
      <c r="AO7" s="85"/>
      <c r="AP7" s="98"/>
      <c r="AQ7" s="85"/>
      <c r="AR7" s="98"/>
      <c r="AS7" s="85"/>
      <c r="AT7" s="98"/>
      <c r="AU7" s="85"/>
      <c r="AV7" s="98"/>
      <c r="AW7" s="85"/>
      <c r="AX7" s="98"/>
      <c r="AY7" s="85" t="e">
        <f t="shared" si="0"/>
        <v>#DIV/0!</v>
      </c>
      <c r="AZ7" s="62"/>
      <c r="BA7" s="35" t="s">
        <v>24</v>
      </c>
      <c r="BB7" s="98"/>
      <c r="BC7" s="85"/>
      <c r="BD7" s="98"/>
      <c r="BE7" s="85"/>
      <c r="BF7" s="98"/>
      <c r="BG7" s="85"/>
      <c r="BH7" s="98"/>
      <c r="BI7" s="85"/>
      <c r="BJ7" s="98"/>
      <c r="BK7" s="85"/>
      <c r="BL7" s="98"/>
      <c r="BM7" s="85"/>
      <c r="BN7" s="98"/>
      <c r="BO7" s="85"/>
      <c r="BP7" s="98"/>
      <c r="BQ7" s="85"/>
      <c r="BR7" s="98"/>
      <c r="BS7" s="85"/>
      <c r="BT7" s="98"/>
      <c r="BU7" s="85"/>
      <c r="BV7" s="98"/>
      <c r="BW7" s="85"/>
      <c r="BX7" s="98"/>
      <c r="BY7" s="85"/>
      <c r="BZ7" s="98"/>
      <c r="CA7" s="85"/>
      <c r="CB7" s="98"/>
      <c r="CC7" s="85"/>
      <c r="CD7" s="98"/>
      <c r="CE7" s="85"/>
      <c r="CF7" s="98"/>
      <c r="CG7" s="85"/>
      <c r="CH7" s="98"/>
      <c r="CI7" s="85"/>
      <c r="CJ7" s="98"/>
      <c r="CK7" s="85"/>
      <c r="CL7" s="62"/>
      <c r="CM7" s="35" t="s">
        <v>24</v>
      </c>
      <c r="CN7" s="98"/>
      <c r="CO7" s="85"/>
      <c r="CP7" s="98"/>
      <c r="CQ7" s="85"/>
      <c r="CR7" s="98"/>
      <c r="CS7" s="85"/>
      <c r="CT7" s="98"/>
      <c r="CU7" s="85"/>
      <c r="CV7" s="98"/>
      <c r="CW7" s="85"/>
      <c r="CX7" s="98"/>
      <c r="CY7" s="85"/>
      <c r="CZ7" s="98"/>
      <c r="DA7" s="85"/>
      <c r="DB7" s="98"/>
      <c r="DC7" s="85"/>
      <c r="DD7" s="98"/>
      <c r="DE7" s="85"/>
      <c r="DF7" s="98"/>
      <c r="DG7" s="85"/>
      <c r="DH7" s="98"/>
      <c r="DI7" s="85"/>
      <c r="DJ7" s="98"/>
      <c r="DK7" s="85"/>
      <c r="DL7" s="98"/>
      <c r="DM7" s="85"/>
      <c r="DN7" s="98"/>
      <c r="DO7" s="85"/>
      <c r="DP7" s="98"/>
      <c r="DQ7" s="85"/>
      <c r="DR7" s="98"/>
      <c r="DS7" s="85"/>
      <c r="DT7" s="98"/>
      <c r="DU7" s="85"/>
      <c r="DV7" s="98"/>
      <c r="DW7" s="85"/>
      <c r="DX7" s="98"/>
      <c r="DY7" s="85"/>
      <c r="DZ7" s="98"/>
      <c r="EA7" s="85"/>
      <c r="EB7" s="98"/>
      <c r="EC7" s="85"/>
      <c r="ED7" s="98"/>
      <c r="EE7" s="85"/>
      <c r="EF7" s="98"/>
      <c r="EG7" s="85"/>
      <c r="EH7" s="98"/>
      <c r="EI7" s="85"/>
    </row>
    <row r="8" spans="1:139" ht="13.5" thickBot="1" x14ac:dyDescent="0.25">
      <c r="A8" s="3"/>
      <c r="B8" s="36" t="s">
        <v>34</v>
      </c>
      <c r="C8" s="16"/>
      <c r="D8" s="53"/>
      <c r="E8" s="16"/>
      <c r="F8" s="53"/>
      <c r="G8" s="16"/>
      <c r="H8" s="53"/>
      <c r="I8" s="16"/>
      <c r="J8" s="53"/>
      <c r="K8" s="16"/>
      <c r="L8" s="53"/>
      <c r="M8" s="48"/>
      <c r="N8" s="103"/>
      <c r="O8" s="36" t="s">
        <v>34</v>
      </c>
      <c r="P8" s="16"/>
      <c r="Q8" s="53"/>
      <c r="R8" s="16"/>
      <c r="S8" s="53"/>
      <c r="T8" s="16"/>
      <c r="U8" s="53"/>
      <c r="V8" s="16"/>
      <c r="W8" s="53"/>
      <c r="X8" s="16"/>
      <c r="Y8" s="53"/>
      <c r="Z8" s="16"/>
      <c r="AA8" s="53"/>
      <c r="AB8" s="16"/>
      <c r="AC8" s="53"/>
      <c r="AD8" s="16"/>
      <c r="AE8" s="53"/>
      <c r="AF8" s="16"/>
      <c r="AG8" s="53"/>
      <c r="AH8" s="16"/>
      <c r="AI8" s="53"/>
      <c r="AJ8" s="16"/>
      <c r="AK8" s="53"/>
      <c r="AL8" s="16"/>
      <c r="AM8" s="53"/>
      <c r="AN8" s="16"/>
      <c r="AO8" s="53"/>
      <c r="AP8" s="16"/>
      <c r="AQ8" s="53"/>
      <c r="AR8" s="16"/>
      <c r="AS8" s="53"/>
      <c r="AT8" s="16"/>
      <c r="AU8" s="53"/>
      <c r="AV8" s="16"/>
      <c r="AW8" s="53"/>
      <c r="AX8" s="16"/>
      <c r="AY8" s="53" t="e">
        <f t="shared" si="0"/>
        <v>#DIV/0!</v>
      </c>
      <c r="AZ8" s="62"/>
      <c r="BA8" s="36" t="s">
        <v>34</v>
      </c>
      <c r="BB8" s="16"/>
      <c r="BC8" s="53"/>
      <c r="BD8" s="16"/>
      <c r="BE8" s="53"/>
      <c r="BF8" s="16"/>
      <c r="BG8" s="53"/>
      <c r="BH8" s="16"/>
      <c r="BI8" s="53"/>
      <c r="BJ8" s="16"/>
      <c r="BK8" s="53"/>
      <c r="BL8" s="16"/>
      <c r="BM8" s="53"/>
      <c r="BN8" s="16"/>
      <c r="BO8" s="53"/>
      <c r="BP8" s="16"/>
      <c r="BQ8" s="53"/>
      <c r="BR8" s="16"/>
      <c r="BS8" s="53"/>
      <c r="BT8" s="16"/>
      <c r="BU8" s="53"/>
      <c r="BV8" s="16"/>
      <c r="BW8" s="53"/>
      <c r="BX8" s="16"/>
      <c r="BY8" s="53"/>
      <c r="BZ8" s="16"/>
      <c r="CA8" s="53"/>
      <c r="CB8" s="16"/>
      <c r="CC8" s="53"/>
      <c r="CD8" s="16"/>
      <c r="CE8" s="53"/>
      <c r="CF8" s="16"/>
      <c r="CG8" s="53"/>
      <c r="CH8" s="16"/>
      <c r="CI8" s="53"/>
      <c r="CJ8" s="16"/>
      <c r="CK8" s="53"/>
      <c r="CL8" s="62"/>
      <c r="CM8" s="36" t="s">
        <v>34</v>
      </c>
      <c r="CN8" s="16"/>
      <c r="CO8" s="53"/>
      <c r="CP8" s="16"/>
      <c r="CQ8" s="53"/>
      <c r="CR8" s="16"/>
      <c r="CS8" s="53"/>
      <c r="CT8" s="16"/>
      <c r="CU8" s="53"/>
      <c r="CV8" s="16"/>
      <c r="CW8" s="53"/>
      <c r="CX8" s="16"/>
      <c r="CY8" s="53"/>
      <c r="CZ8" s="16"/>
      <c r="DA8" s="53"/>
      <c r="DB8" s="16"/>
      <c r="DC8" s="53"/>
      <c r="DD8" s="16"/>
      <c r="DE8" s="53"/>
      <c r="DF8" s="16"/>
      <c r="DG8" s="53"/>
      <c r="DH8" s="16"/>
      <c r="DI8" s="53"/>
      <c r="DJ8" s="16"/>
      <c r="DK8" s="53"/>
      <c r="DL8" s="16"/>
      <c r="DM8" s="53"/>
      <c r="DN8" s="16"/>
      <c r="DO8" s="53"/>
      <c r="DP8" s="16"/>
      <c r="DQ8" s="53"/>
      <c r="DR8" s="16"/>
      <c r="DS8" s="53"/>
      <c r="DT8" s="16"/>
      <c r="DU8" s="53"/>
      <c r="DV8" s="16"/>
      <c r="DW8" s="53"/>
      <c r="DX8" s="16"/>
      <c r="DY8" s="53"/>
      <c r="DZ8" s="16"/>
      <c r="EA8" s="53"/>
      <c r="EB8" s="16"/>
      <c r="EC8" s="53"/>
      <c r="ED8" s="16"/>
      <c r="EE8" s="53"/>
      <c r="EF8" s="16"/>
      <c r="EG8" s="53"/>
      <c r="EH8" s="16"/>
      <c r="EI8" s="53"/>
    </row>
    <row r="9" spans="1:139" x14ac:dyDescent="0.2">
      <c r="A9" s="1">
        <v>97212</v>
      </c>
      <c r="B9" s="33" t="s">
        <v>9</v>
      </c>
      <c r="C9" s="12"/>
      <c r="D9" s="86"/>
      <c r="E9" s="12"/>
      <c r="F9" s="86"/>
      <c r="G9" s="12"/>
      <c r="H9" s="86"/>
      <c r="I9" s="12"/>
      <c r="J9" s="86"/>
      <c r="K9" s="12"/>
      <c r="L9" s="86"/>
      <c r="M9" s="47"/>
      <c r="N9" s="102"/>
      <c r="O9" s="33" t="s">
        <v>9</v>
      </c>
      <c r="P9" s="98"/>
      <c r="Q9" s="86"/>
      <c r="R9" s="98"/>
      <c r="S9" s="86"/>
      <c r="T9" s="98"/>
      <c r="U9" s="86"/>
      <c r="V9" s="98"/>
      <c r="W9" s="86"/>
      <c r="X9" s="98"/>
      <c r="Y9" s="86"/>
      <c r="Z9" s="98"/>
      <c r="AA9" s="86"/>
      <c r="AB9" s="98"/>
      <c r="AC9" s="86"/>
      <c r="AD9" s="98"/>
      <c r="AE9" s="86"/>
      <c r="AF9" s="98"/>
      <c r="AG9" s="86"/>
      <c r="AH9" s="98"/>
      <c r="AI9" s="86"/>
      <c r="AJ9" s="98"/>
      <c r="AK9" s="86"/>
      <c r="AL9" s="98"/>
      <c r="AM9" s="86"/>
      <c r="AN9" s="98"/>
      <c r="AO9" s="86"/>
      <c r="AP9" s="98"/>
      <c r="AQ9" s="86"/>
      <c r="AR9" s="98"/>
      <c r="AS9" s="86"/>
      <c r="AT9" s="98"/>
      <c r="AU9" s="86"/>
      <c r="AV9" s="98"/>
      <c r="AW9" s="86"/>
      <c r="AX9" s="98"/>
      <c r="AY9" s="86" t="e">
        <f t="shared" si="0"/>
        <v>#DIV/0!</v>
      </c>
      <c r="AZ9" s="62"/>
      <c r="BA9" s="33" t="s">
        <v>9</v>
      </c>
      <c r="BB9" s="98"/>
      <c r="BC9" s="86"/>
      <c r="BD9" s="98"/>
      <c r="BE9" s="86"/>
      <c r="BF9" s="98"/>
      <c r="BG9" s="86"/>
      <c r="BH9" s="98"/>
      <c r="BI9" s="86"/>
      <c r="BJ9" s="98"/>
      <c r="BK9" s="86"/>
      <c r="BL9" s="98"/>
      <c r="BM9" s="86"/>
      <c r="BN9" s="98"/>
      <c r="BO9" s="86"/>
      <c r="BP9" s="98"/>
      <c r="BQ9" s="86"/>
      <c r="BR9" s="98"/>
      <c r="BS9" s="86"/>
      <c r="BT9" s="98"/>
      <c r="BU9" s="86"/>
      <c r="BV9" s="98"/>
      <c r="BW9" s="86"/>
      <c r="BX9" s="98"/>
      <c r="BY9" s="86"/>
      <c r="BZ9" s="98"/>
      <c r="CA9" s="86"/>
      <c r="CB9" s="98"/>
      <c r="CC9" s="86"/>
      <c r="CD9" s="98"/>
      <c r="CE9" s="86"/>
      <c r="CF9" s="98"/>
      <c r="CG9" s="86"/>
      <c r="CH9" s="98"/>
      <c r="CI9" s="86"/>
      <c r="CJ9" s="98"/>
      <c r="CK9" s="86"/>
      <c r="CL9" s="62"/>
      <c r="CM9" s="33" t="s">
        <v>9</v>
      </c>
      <c r="CN9" s="98"/>
      <c r="CO9" s="86"/>
      <c r="CP9" s="98"/>
      <c r="CQ9" s="86"/>
      <c r="CR9" s="98"/>
      <c r="CS9" s="86"/>
      <c r="CT9" s="98"/>
      <c r="CU9" s="86"/>
      <c r="CV9" s="98"/>
      <c r="CW9" s="86"/>
      <c r="CX9" s="98"/>
      <c r="CY9" s="86"/>
      <c r="CZ9" s="98"/>
      <c r="DA9" s="86"/>
      <c r="DB9" s="98"/>
      <c r="DC9" s="86"/>
      <c r="DD9" s="98"/>
      <c r="DE9" s="86"/>
      <c r="DF9" s="98"/>
      <c r="DG9" s="86"/>
      <c r="DH9" s="98"/>
      <c r="DI9" s="86"/>
      <c r="DJ9" s="98"/>
      <c r="DK9" s="86"/>
      <c r="DL9" s="98"/>
      <c r="DM9" s="86"/>
      <c r="DN9" s="98"/>
      <c r="DO9" s="86"/>
      <c r="DP9" s="98"/>
      <c r="DQ9" s="86"/>
      <c r="DR9" s="98"/>
      <c r="DS9" s="86"/>
      <c r="DT9" s="98"/>
      <c r="DU9" s="86"/>
      <c r="DV9" s="98"/>
      <c r="DW9" s="86"/>
      <c r="DX9" s="98"/>
      <c r="DY9" s="86"/>
      <c r="DZ9" s="98"/>
      <c r="EA9" s="86"/>
      <c r="EB9" s="98"/>
      <c r="EC9" s="86"/>
      <c r="ED9" s="98"/>
      <c r="EE9" s="86"/>
      <c r="EF9" s="98"/>
      <c r="EG9" s="86"/>
      <c r="EH9" s="98"/>
      <c r="EI9" s="86"/>
    </row>
    <row r="10" spans="1:139" x14ac:dyDescent="0.2">
      <c r="A10" s="1">
        <v>97222</v>
      </c>
      <c r="B10" s="34" t="s">
        <v>17</v>
      </c>
      <c r="C10" s="12"/>
      <c r="D10" s="84"/>
      <c r="E10" s="12"/>
      <c r="F10" s="84"/>
      <c r="G10" s="12"/>
      <c r="H10" s="84"/>
      <c r="I10" s="12"/>
      <c r="J10" s="84"/>
      <c r="K10" s="12"/>
      <c r="L10" s="84"/>
      <c r="M10" s="30"/>
      <c r="N10" s="102"/>
      <c r="O10" s="34" t="s">
        <v>17</v>
      </c>
      <c r="P10" s="98"/>
      <c r="Q10" s="84"/>
      <c r="R10" s="98"/>
      <c r="S10" s="84"/>
      <c r="T10" s="98"/>
      <c r="U10" s="84"/>
      <c r="V10" s="98"/>
      <c r="W10" s="84"/>
      <c r="X10" s="98"/>
      <c r="Y10" s="84"/>
      <c r="Z10" s="98"/>
      <c r="AA10" s="84"/>
      <c r="AB10" s="98"/>
      <c r="AC10" s="84"/>
      <c r="AD10" s="98"/>
      <c r="AE10" s="84"/>
      <c r="AF10" s="98"/>
      <c r="AG10" s="84"/>
      <c r="AH10" s="98"/>
      <c r="AI10" s="84"/>
      <c r="AJ10" s="98"/>
      <c r="AK10" s="84"/>
      <c r="AL10" s="98"/>
      <c r="AM10" s="84"/>
      <c r="AN10" s="98"/>
      <c r="AO10" s="84"/>
      <c r="AP10" s="98"/>
      <c r="AQ10" s="84"/>
      <c r="AR10" s="98"/>
      <c r="AS10" s="84"/>
      <c r="AT10" s="98"/>
      <c r="AU10" s="84"/>
      <c r="AV10" s="98"/>
      <c r="AW10" s="84"/>
      <c r="AX10" s="98"/>
      <c r="AY10" s="84" t="e">
        <f t="shared" si="0"/>
        <v>#DIV/0!</v>
      </c>
      <c r="AZ10" s="62"/>
      <c r="BA10" s="34" t="s">
        <v>17</v>
      </c>
      <c r="BB10" s="98"/>
      <c r="BC10" s="84"/>
      <c r="BD10" s="98"/>
      <c r="BE10" s="84"/>
      <c r="BF10" s="98"/>
      <c r="BG10" s="84"/>
      <c r="BH10" s="98"/>
      <c r="BI10" s="84"/>
      <c r="BJ10" s="98"/>
      <c r="BK10" s="84"/>
      <c r="BL10" s="98"/>
      <c r="BM10" s="84"/>
      <c r="BN10" s="98"/>
      <c r="BO10" s="84"/>
      <c r="BP10" s="98"/>
      <c r="BQ10" s="84"/>
      <c r="BR10" s="98"/>
      <c r="BS10" s="84"/>
      <c r="BT10" s="98"/>
      <c r="BU10" s="84"/>
      <c r="BV10" s="98"/>
      <c r="BW10" s="84"/>
      <c r="BX10" s="98"/>
      <c r="BY10" s="84"/>
      <c r="BZ10" s="98"/>
      <c r="CA10" s="84"/>
      <c r="CB10" s="98"/>
      <c r="CC10" s="84"/>
      <c r="CD10" s="98"/>
      <c r="CE10" s="84"/>
      <c r="CF10" s="98"/>
      <c r="CG10" s="84"/>
      <c r="CH10" s="98"/>
      <c r="CI10" s="84"/>
      <c r="CJ10" s="98"/>
      <c r="CK10" s="84"/>
      <c r="CL10" s="62"/>
      <c r="CM10" s="34" t="s">
        <v>17</v>
      </c>
      <c r="CN10" s="98"/>
      <c r="CO10" s="84"/>
      <c r="CP10" s="98"/>
      <c r="CQ10" s="84"/>
      <c r="CR10" s="98"/>
      <c r="CS10" s="84"/>
      <c r="CT10" s="98"/>
      <c r="CU10" s="84"/>
      <c r="CV10" s="98"/>
      <c r="CW10" s="84"/>
      <c r="CX10" s="98"/>
      <c r="CY10" s="84"/>
      <c r="CZ10" s="98"/>
      <c r="DA10" s="84"/>
      <c r="DB10" s="98"/>
      <c r="DC10" s="84"/>
      <c r="DD10" s="98"/>
      <c r="DE10" s="84"/>
      <c r="DF10" s="98"/>
      <c r="DG10" s="84"/>
      <c r="DH10" s="98"/>
      <c r="DI10" s="84"/>
      <c r="DJ10" s="98"/>
      <c r="DK10" s="84"/>
      <c r="DL10" s="98"/>
      <c r="DM10" s="84"/>
      <c r="DN10" s="98"/>
      <c r="DO10" s="84"/>
      <c r="DP10" s="98"/>
      <c r="DQ10" s="84"/>
      <c r="DR10" s="98"/>
      <c r="DS10" s="84"/>
      <c r="DT10" s="98"/>
      <c r="DU10" s="84"/>
      <c r="DV10" s="98"/>
      <c r="DW10" s="84"/>
      <c r="DX10" s="98"/>
      <c r="DY10" s="84"/>
      <c r="DZ10" s="98"/>
      <c r="EA10" s="84"/>
      <c r="EB10" s="98"/>
      <c r="EC10" s="84"/>
      <c r="ED10" s="98"/>
      <c r="EE10" s="84"/>
      <c r="EF10" s="98"/>
      <c r="EG10" s="84"/>
      <c r="EH10" s="98"/>
      <c r="EI10" s="84"/>
    </row>
    <row r="11" spans="1:139" x14ac:dyDescent="0.2">
      <c r="A11" s="1">
        <v>97228</v>
      </c>
      <c r="B11" s="34" t="s">
        <v>23</v>
      </c>
      <c r="C11" s="12"/>
      <c r="D11" s="84"/>
      <c r="E11" s="12"/>
      <c r="F11" s="84"/>
      <c r="G11" s="12"/>
      <c r="H11" s="84"/>
      <c r="I11" s="12"/>
      <c r="J11" s="84"/>
      <c r="K11" s="12"/>
      <c r="L11" s="84"/>
      <c r="M11" s="30"/>
      <c r="N11" s="102"/>
      <c r="O11" s="34" t="s">
        <v>23</v>
      </c>
      <c r="P11" s="98"/>
      <c r="Q11" s="84"/>
      <c r="R11" s="98"/>
      <c r="S11" s="84"/>
      <c r="T11" s="98"/>
      <c r="U11" s="84"/>
      <c r="V11" s="98"/>
      <c r="W11" s="84"/>
      <c r="X11" s="98"/>
      <c r="Y11" s="84"/>
      <c r="Z11" s="98"/>
      <c r="AA11" s="84"/>
      <c r="AB11" s="98"/>
      <c r="AC11" s="84"/>
      <c r="AD11" s="98"/>
      <c r="AE11" s="84"/>
      <c r="AF11" s="98"/>
      <c r="AG11" s="84"/>
      <c r="AH11" s="98"/>
      <c r="AI11" s="84"/>
      <c r="AJ11" s="98"/>
      <c r="AK11" s="84"/>
      <c r="AL11" s="98"/>
      <c r="AM11" s="84"/>
      <c r="AN11" s="98"/>
      <c r="AO11" s="84"/>
      <c r="AP11" s="98"/>
      <c r="AQ11" s="84"/>
      <c r="AR11" s="98"/>
      <c r="AS11" s="84"/>
      <c r="AT11" s="98"/>
      <c r="AU11" s="84"/>
      <c r="AV11" s="98"/>
      <c r="AW11" s="84"/>
      <c r="AX11" s="98"/>
      <c r="AY11" s="84" t="e">
        <f t="shared" si="0"/>
        <v>#DIV/0!</v>
      </c>
      <c r="AZ11" s="62"/>
      <c r="BA11" s="34" t="s">
        <v>23</v>
      </c>
      <c r="BB11" s="98"/>
      <c r="BC11" s="84"/>
      <c r="BD11" s="98"/>
      <c r="BE11" s="84"/>
      <c r="BF11" s="98"/>
      <c r="BG11" s="84"/>
      <c r="BH11" s="98"/>
      <c r="BI11" s="84"/>
      <c r="BJ11" s="98"/>
      <c r="BK11" s="84"/>
      <c r="BL11" s="98"/>
      <c r="BM11" s="84"/>
      <c r="BN11" s="98"/>
      <c r="BO11" s="84"/>
      <c r="BP11" s="98"/>
      <c r="BQ11" s="84"/>
      <c r="BR11" s="98"/>
      <c r="BS11" s="84"/>
      <c r="BT11" s="98"/>
      <c r="BU11" s="84"/>
      <c r="BV11" s="98"/>
      <c r="BW11" s="84"/>
      <c r="BX11" s="98"/>
      <c r="BY11" s="84"/>
      <c r="BZ11" s="98"/>
      <c r="CA11" s="84"/>
      <c r="CB11" s="98"/>
      <c r="CC11" s="84"/>
      <c r="CD11" s="98"/>
      <c r="CE11" s="84"/>
      <c r="CF11" s="98"/>
      <c r="CG11" s="84"/>
      <c r="CH11" s="98"/>
      <c r="CI11" s="84"/>
      <c r="CJ11" s="98"/>
      <c r="CK11" s="84"/>
      <c r="CL11" s="62"/>
      <c r="CM11" s="34" t="s">
        <v>23</v>
      </c>
      <c r="CN11" s="98"/>
      <c r="CO11" s="84"/>
      <c r="CP11" s="98"/>
      <c r="CQ11" s="84"/>
      <c r="CR11" s="98"/>
      <c r="CS11" s="84"/>
      <c r="CT11" s="98"/>
      <c r="CU11" s="84"/>
      <c r="CV11" s="98"/>
      <c r="CW11" s="84"/>
      <c r="CX11" s="98"/>
      <c r="CY11" s="84"/>
      <c r="CZ11" s="98"/>
      <c r="DA11" s="84"/>
      <c r="DB11" s="98"/>
      <c r="DC11" s="84"/>
      <c r="DD11" s="98"/>
      <c r="DE11" s="84"/>
      <c r="DF11" s="98"/>
      <c r="DG11" s="84"/>
      <c r="DH11" s="98"/>
      <c r="DI11" s="84"/>
      <c r="DJ11" s="98"/>
      <c r="DK11" s="84"/>
      <c r="DL11" s="98"/>
      <c r="DM11" s="84"/>
      <c r="DN11" s="98"/>
      <c r="DO11" s="84"/>
      <c r="DP11" s="98"/>
      <c r="DQ11" s="84"/>
      <c r="DR11" s="98"/>
      <c r="DS11" s="84"/>
      <c r="DT11" s="98"/>
      <c r="DU11" s="84"/>
      <c r="DV11" s="98"/>
      <c r="DW11" s="84"/>
      <c r="DX11" s="98"/>
      <c r="DY11" s="84"/>
      <c r="DZ11" s="98"/>
      <c r="EA11" s="84"/>
      <c r="EB11" s="98"/>
      <c r="EC11" s="84"/>
      <c r="ED11" s="98"/>
      <c r="EE11" s="84"/>
      <c r="EF11" s="98"/>
      <c r="EG11" s="84"/>
      <c r="EH11" s="98"/>
      <c r="EI11" s="84"/>
    </row>
    <row r="12" spans="1:139" x14ac:dyDescent="0.2">
      <c r="A12" s="1">
        <v>97230</v>
      </c>
      <c r="B12" s="34" t="s">
        <v>25</v>
      </c>
      <c r="C12" s="14"/>
      <c r="D12" s="84"/>
      <c r="E12" s="14"/>
      <c r="F12" s="84"/>
      <c r="G12" s="14"/>
      <c r="H12" s="84"/>
      <c r="I12" s="14"/>
      <c r="J12" s="84"/>
      <c r="K12" s="14"/>
      <c r="L12" s="84"/>
      <c r="M12" s="30"/>
      <c r="N12" s="102"/>
      <c r="O12" s="35" t="s">
        <v>25</v>
      </c>
      <c r="P12" s="98"/>
      <c r="Q12" s="85"/>
      <c r="R12" s="98"/>
      <c r="S12" s="85"/>
      <c r="T12" s="98"/>
      <c r="U12" s="85"/>
      <c r="V12" s="98"/>
      <c r="W12" s="85"/>
      <c r="X12" s="98"/>
      <c r="Y12" s="85"/>
      <c r="Z12" s="98"/>
      <c r="AA12" s="85"/>
      <c r="AB12" s="98"/>
      <c r="AC12" s="85"/>
      <c r="AD12" s="98"/>
      <c r="AE12" s="85"/>
      <c r="AF12" s="98"/>
      <c r="AG12" s="85"/>
      <c r="AH12" s="98"/>
      <c r="AI12" s="85"/>
      <c r="AJ12" s="98"/>
      <c r="AK12" s="85"/>
      <c r="AL12" s="98"/>
      <c r="AM12" s="85"/>
      <c r="AN12" s="98"/>
      <c r="AO12" s="85"/>
      <c r="AP12" s="98"/>
      <c r="AQ12" s="85"/>
      <c r="AR12" s="98"/>
      <c r="AS12" s="85"/>
      <c r="AT12" s="98"/>
      <c r="AU12" s="85"/>
      <c r="AV12" s="98"/>
      <c r="AW12" s="85"/>
      <c r="AX12" s="98"/>
      <c r="AY12" s="85" t="e">
        <f t="shared" si="0"/>
        <v>#DIV/0!</v>
      </c>
      <c r="AZ12" s="62"/>
      <c r="BA12" s="35" t="s">
        <v>25</v>
      </c>
      <c r="BB12" s="98"/>
      <c r="BC12" s="85"/>
      <c r="BD12" s="98"/>
      <c r="BE12" s="85"/>
      <c r="BF12" s="98"/>
      <c r="BG12" s="85"/>
      <c r="BH12" s="98"/>
      <c r="BI12" s="85"/>
      <c r="BJ12" s="98"/>
      <c r="BK12" s="85"/>
      <c r="BL12" s="98"/>
      <c r="BM12" s="85"/>
      <c r="BN12" s="98"/>
      <c r="BO12" s="85"/>
      <c r="BP12" s="98"/>
      <c r="BQ12" s="85"/>
      <c r="BR12" s="98"/>
      <c r="BS12" s="85"/>
      <c r="BT12" s="98"/>
      <c r="BU12" s="85"/>
      <c r="BV12" s="98"/>
      <c r="BW12" s="85"/>
      <c r="BX12" s="98"/>
      <c r="BY12" s="85"/>
      <c r="BZ12" s="98"/>
      <c r="CA12" s="85"/>
      <c r="CB12" s="98"/>
      <c r="CC12" s="85"/>
      <c r="CD12" s="98"/>
      <c r="CE12" s="85"/>
      <c r="CF12" s="98"/>
      <c r="CG12" s="85"/>
      <c r="CH12" s="98"/>
      <c r="CI12" s="85"/>
      <c r="CJ12" s="98"/>
      <c r="CK12" s="85"/>
      <c r="CL12" s="62"/>
      <c r="CM12" s="35" t="s">
        <v>25</v>
      </c>
      <c r="CN12" s="98"/>
      <c r="CO12" s="85"/>
      <c r="CP12" s="98"/>
      <c r="CQ12" s="85"/>
      <c r="CR12" s="98"/>
      <c r="CS12" s="85"/>
      <c r="CT12" s="98"/>
      <c r="CU12" s="85"/>
      <c r="CV12" s="98"/>
      <c r="CW12" s="85"/>
      <c r="CX12" s="98"/>
      <c r="CY12" s="85"/>
      <c r="CZ12" s="98"/>
      <c r="DA12" s="85"/>
      <c r="DB12" s="98"/>
      <c r="DC12" s="85"/>
      <c r="DD12" s="98"/>
      <c r="DE12" s="85"/>
      <c r="DF12" s="98"/>
      <c r="DG12" s="85"/>
      <c r="DH12" s="98"/>
      <c r="DI12" s="85"/>
      <c r="DJ12" s="98"/>
      <c r="DK12" s="85"/>
      <c r="DL12" s="98"/>
      <c r="DM12" s="85"/>
      <c r="DN12" s="98"/>
      <c r="DO12" s="85"/>
      <c r="DP12" s="98"/>
      <c r="DQ12" s="85"/>
      <c r="DR12" s="98"/>
      <c r="DS12" s="85"/>
      <c r="DT12" s="98"/>
      <c r="DU12" s="85"/>
      <c r="DV12" s="98"/>
      <c r="DW12" s="85"/>
      <c r="DX12" s="98"/>
      <c r="DY12" s="85"/>
      <c r="DZ12" s="98"/>
      <c r="EA12" s="85"/>
      <c r="EB12" s="98"/>
      <c r="EC12" s="85"/>
      <c r="ED12" s="98"/>
      <c r="EE12" s="85"/>
      <c r="EF12" s="98"/>
      <c r="EG12" s="85"/>
      <c r="EH12" s="98"/>
      <c r="EI12" s="85"/>
    </row>
    <row r="13" spans="1:139" x14ac:dyDescent="0.2">
      <c r="A13" s="3"/>
      <c r="B13" s="37" t="s">
        <v>35</v>
      </c>
      <c r="C13" s="17"/>
      <c r="D13" s="27"/>
      <c r="E13" s="17"/>
      <c r="F13" s="27"/>
      <c r="G13" s="17"/>
      <c r="H13" s="27"/>
      <c r="I13" s="17"/>
      <c r="J13" s="27"/>
      <c r="K13" s="17"/>
      <c r="L13" s="27"/>
      <c r="M13" s="32"/>
      <c r="N13" s="103"/>
      <c r="O13" s="37" t="s">
        <v>35</v>
      </c>
      <c r="P13" s="17"/>
      <c r="Q13" s="27"/>
      <c r="R13" s="17"/>
      <c r="S13" s="27"/>
      <c r="T13" s="17"/>
      <c r="U13" s="27"/>
      <c r="V13" s="17"/>
      <c r="W13" s="27"/>
      <c r="X13" s="17"/>
      <c r="Y13" s="27"/>
      <c r="Z13" s="17"/>
      <c r="AA13" s="27"/>
      <c r="AB13" s="17"/>
      <c r="AC13" s="27"/>
      <c r="AD13" s="17"/>
      <c r="AE13" s="27"/>
      <c r="AF13" s="17"/>
      <c r="AG13" s="27"/>
      <c r="AH13" s="17"/>
      <c r="AI13" s="27"/>
      <c r="AJ13" s="17"/>
      <c r="AK13" s="27"/>
      <c r="AL13" s="17"/>
      <c r="AM13" s="27"/>
      <c r="AN13" s="17"/>
      <c r="AO13" s="27"/>
      <c r="AP13" s="17"/>
      <c r="AQ13" s="27"/>
      <c r="AR13" s="17"/>
      <c r="AS13" s="27"/>
      <c r="AT13" s="17"/>
      <c r="AU13" s="27"/>
      <c r="AV13" s="17"/>
      <c r="AW13" s="27"/>
      <c r="AX13" s="17"/>
      <c r="AY13" s="27" t="e">
        <f t="shared" si="0"/>
        <v>#DIV/0!</v>
      </c>
      <c r="AZ13" s="62"/>
      <c r="BA13" s="37" t="s">
        <v>35</v>
      </c>
      <c r="BB13" s="17"/>
      <c r="BC13" s="27"/>
      <c r="BD13" s="17"/>
      <c r="BE13" s="27"/>
      <c r="BF13" s="17"/>
      <c r="BG13" s="27"/>
      <c r="BH13" s="17"/>
      <c r="BI13" s="27"/>
      <c r="BJ13" s="17"/>
      <c r="BK13" s="27"/>
      <c r="BL13" s="17"/>
      <c r="BM13" s="27"/>
      <c r="BN13" s="17"/>
      <c r="BO13" s="27"/>
      <c r="BP13" s="17"/>
      <c r="BQ13" s="27"/>
      <c r="BR13" s="17"/>
      <c r="BS13" s="27"/>
      <c r="BT13" s="17"/>
      <c r="BU13" s="27"/>
      <c r="BV13" s="17"/>
      <c r="BW13" s="27"/>
      <c r="BX13" s="17"/>
      <c r="BY13" s="27"/>
      <c r="BZ13" s="17"/>
      <c r="CA13" s="27"/>
      <c r="CB13" s="17"/>
      <c r="CC13" s="27"/>
      <c r="CD13" s="17"/>
      <c r="CE13" s="27"/>
      <c r="CF13" s="17"/>
      <c r="CG13" s="27"/>
      <c r="CH13" s="17"/>
      <c r="CI13" s="27"/>
      <c r="CJ13" s="17"/>
      <c r="CK13" s="27"/>
      <c r="CL13" s="62"/>
      <c r="CM13" s="37" t="s">
        <v>35</v>
      </c>
      <c r="CN13" s="17"/>
      <c r="CO13" s="27"/>
      <c r="CP13" s="17"/>
      <c r="CQ13" s="27"/>
      <c r="CR13" s="17"/>
      <c r="CS13" s="27"/>
      <c r="CT13" s="17"/>
      <c r="CU13" s="27"/>
      <c r="CV13" s="17"/>
      <c r="CW13" s="27"/>
      <c r="CX13" s="17"/>
      <c r="CY13" s="27"/>
      <c r="CZ13" s="17"/>
      <c r="DA13" s="27"/>
      <c r="DB13" s="17"/>
      <c r="DC13" s="27"/>
      <c r="DD13" s="17"/>
      <c r="DE13" s="27"/>
      <c r="DF13" s="17"/>
      <c r="DG13" s="27"/>
      <c r="DH13" s="17"/>
      <c r="DI13" s="27"/>
      <c r="DJ13" s="17"/>
      <c r="DK13" s="27"/>
      <c r="DL13" s="17"/>
      <c r="DM13" s="27"/>
      <c r="DN13" s="17"/>
      <c r="DO13" s="27"/>
      <c r="DP13" s="17"/>
      <c r="DQ13" s="27"/>
      <c r="DR13" s="17"/>
      <c r="DS13" s="27"/>
      <c r="DT13" s="17"/>
      <c r="DU13" s="27"/>
      <c r="DV13" s="17"/>
      <c r="DW13" s="27"/>
      <c r="DX13" s="17"/>
      <c r="DY13" s="27"/>
      <c r="DZ13" s="17"/>
      <c r="EA13" s="27"/>
      <c r="EB13" s="17"/>
      <c r="EC13" s="27"/>
      <c r="ED13" s="17"/>
      <c r="EE13" s="27"/>
      <c r="EF13" s="17"/>
      <c r="EG13" s="27"/>
      <c r="EH13" s="17"/>
      <c r="EI13" s="27"/>
    </row>
    <row r="14" spans="1:139" s="55" customFormat="1" x14ac:dyDescent="0.2">
      <c r="A14" s="107">
        <v>97201</v>
      </c>
      <c r="B14" s="34" t="s">
        <v>32</v>
      </c>
      <c r="C14" s="14"/>
      <c r="D14" s="84"/>
      <c r="E14" s="14"/>
      <c r="F14" s="84"/>
      <c r="G14" s="14"/>
      <c r="H14" s="84"/>
      <c r="I14" s="14"/>
      <c r="J14" s="84"/>
      <c r="K14" s="14"/>
      <c r="L14" s="84"/>
      <c r="M14" s="30"/>
      <c r="N14" s="102"/>
      <c r="O14" s="34" t="s">
        <v>32</v>
      </c>
      <c r="P14" s="108"/>
      <c r="Q14" s="84"/>
      <c r="R14" s="108"/>
      <c r="S14" s="84"/>
      <c r="T14" s="108"/>
      <c r="U14" s="84"/>
      <c r="V14" s="108"/>
      <c r="W14" s="84"/>
      <c r="X14" s="108"/>
      <c r="Y14" s="84"/>
      <c r="Z14" s="108"/>
      <c r="AA14" s="84"/>
      <c r="AB14" s="108"/>
      <c r="AC14" s="84"/>
      <c r="AD14" s="108"/>
      <c r="AE14" s="84"/>
      <c r="AF14" s="108"/>
      <c r="AG14" s="84"/>
      <c r="AH14" s="108"/>
      <c r="AI14" s="84"/>
      <c r="AJ14" s="108"/>
      <c r="AK14" s="84"/>
      <c r="AL14" s="108"/>
      <c r="AM14" s="84"/>
      <c r="AN14" s="108"/>
      <c r="AO14" s="84"/>
      <c r="AP14" s="108"/>
      <c r="AQ14" s="84"/>
      <c r="AR14" s="108"/>
      <c r="AS14" s="84"/>
      <c r="AT14" s="108"/>
      <c r="AU14" s="84"/>
      <c r="AV14" s="108"/>
      <c r="AW14" s="84"/>
      <c r="AX14" s="108"/>
      <c r="AY14" s="84"/>
      <c r="AZ14" s="62"/>
      <c r="BA14" s="34" t="s">
        <v>32</v>
      </c>
      <c r="BB14" s="108"/>
      <c r="BC14" s="84"/>
      <c r="BD14" s="108"/>
      <c r="BE14" s="84"/>
      <c r="BF14" s="108"/>
      <c r="BG14" s="84"/>
      <c r="BH14" s="108"/>
      <c r="BI14" s="84"/>
      <c r="BJ14" s="108"/>
      <c r="BK14" s="84"/>
      <c r="BL14" s="108"/>
      <c r="BM14" s="84"/>
      <c r="BN14" s="108"/>
      <c r="BO14" s="84"/>
      <c r="BP14" s="108"/>
      <c r="BQ14" s="84"/>
      <c r="BR14" s="108"/>
      <c r="BS14" s="84"/>
      <c r="BT14" s="108"/>
      <c r="BU14" s="84"/>
      <c r="BV14" s="108"/>
      <c r="BW14" s="84"/>
      <c r="BX14" s="108"/>
      <c r="BY14" s="84"/>
      <c r="BZ14" s="108"/>
      <c r="CA14" s="84"/>
      <c r="CB14" s="108"/>
      <c r="CC14" s="84"/>
      <c r="CD14" s="108"/>
      <c r="CE14" s="84"/>
      <c r="CF14" s="108"/>
      <c r="CG14" s="84"/>
      <c r="CH14" s="108"/>
      <c r="CI14" s="84"/>
      <c r="CJ14" s="108"/>
      <c r="CK14" s="84"/>
      <c r="CL14" s="62"/>
      <c r="CM14" s="34" t="s">
        <v>32</v>
      </c>
      <c r="CN14" s="108"/>
      <c r="CO14" s="84"/>
      <c r="CP14" s="108"/>
      <c r="CQ14" s="84"/>
      <c r="CR14" s="108"/>
      <c r="CS14" s="84"/>
      <c r="CT14" s="108"/>
      <c r="CU14" s="84"/>
      <c r="CV14" s="108"/>
      <c r="CW14" s="84"/>
      <c r="CX14" s="108"/>
      <c r="CY14" s="84"/>
      <c r="CZ14" s="108"/>
      <c r="DA14" s="84"/>
      <c r="DB14" s="108"/>
      <c r="DC14" s="84"/>
      <c r="DD14" s="108"/>
      <c r="DE14" s="84"/>
      <c r="DF14" s="108"/>
      <c r="DG14" s="84"/>
      <c r="DH14" s="108"/>
      <c r="DI14" s="84"/>
      <c r="DJ14" s="108"/>
      <c r="DK14" s="84"/>
      <c r="DL14" s="108"/>
      <c r="DM14" s="84"/>
      <c r="DN14" s="108"/>
      <c r="DO14" s="84"/>
      <c r="DP14" s="108"/>
      <c r="DQ14" s="84"/>
      <c r="DR14" s="108"/>
      <c r="DS14" s="84"/>
      <c r="DT14" s="108"/>
      <c r="DU14" s="84"/>
      <c r="DV14" s="108"/>
      <c r="DW14" s="84"/>
      <c r="DX14" s="108"/>
      <c r="DY14" s="84"/>
      <c r="DZ14" s="108"/>
      <c r="EA14" s="84"/>
      <c r="EB14" s="108"/>
      <c r="EC14" s="84"/>
      <c r="ED14" s="108"/>
      <c r="EE14" s="84"/>
      <c r="EF14" s="108"/>
      <c r="EG14" s="84"/>
      <c r="EH14" s="108"/>
      <c r="EI14" s="84"/>
    </row>
    <row r="15" spans="1:139" x14ac:dyDescent="0.2">
      <c r="A15" s="1">
        <v>97203</v>
      </c>
      <c r="B15" s="34" t="s">
        <v>1</v>
      </c>
      <c r="C15" s="12"/>
      <c r="D15" s="84"/>
      <c r="E15" s="12"/>
      <c r="F15" s="84"/>
      <c r="G15" s="12"/>
      <c r="H15" s="84"/>
      <c r="I15" s="12"/>
      <c r="J15" s="84"/>
      <c r="K15" s="12"/>
      <c r="L15" s="84"/>
      <c r="M15" s="30"/>
      <c r="N15" s="102"/>
      <c r="O15" s="34" t="s">
        <v>1</v>
      </c>
      <c r="P15" s="98"/>
      <c r="Q15" s="84"/>
      <c r="R15" s="98"/>
      <c r="S15" s="84"/>
      <c r="T15" s="98"/>
      <c r="U15" s="84"/>
      <c r="V15" s="98"/>
      <c r="W15" s="84"/>
      <c r="X15" s="98"/>
      <c r="Y15" s="84"/>
      <c r="Z15" s="98"/>
      <c r="AA15" s="84"/>
      <c r="AB15" s="98"/>
      <c r="AC15" s="84"/>
      <c r="AD15" s="98"/>
      <c r="AE15" s="84"/>
      <c r="AF15" s="98"/>
      <c r="AG15" s="84"/>
      <c r="AH15" s="98"/>
      <c r="AI15" s="84"/>
      <c r="AJ15" s="98"/>
      <c r="AK15" s="84"/>
      <c r="AL15" s="98"/>
      <c r="AM15" s="84"/>
      <c r="AN15" s="98"/>
      <c r="AO15" s="84"/>
      <c r="AP15" s="98"/>
      <c r="AQ15" s="84"/>
      <c r="AR15" s="98"/>
      <c r="AS15" s="84"/>
      <c r="AT15" s="98"/>
      <c r="AU15" s="84"/>
      <c r="AV15" s="98"/>
      <c r="AW15" s="84"/>
      <c r="AX15" s="98"/>
      <c r="AY15" s="84" t="e">
        <f t="shared" ref="AY15:AY46" si="1">AX15/$G15</f>
        <v>#DIV/0!</v>
      </c>
      <c r="AZ15" s="62"/>
      <c r="BA15" s="34" t="s">
        <v>1</v>
      </c>
      <c r="BB15" s="98"/>
      <c r="BC15" s="84"/>
      <c r="BD15" s="98"/>
      <c r="BE15" s="84"/>
      <c r="BF15" s="98"/>
      <c r="BG15" s="84"/>
      <c r="BH15" s="98"/>
      <c r="BI15" s="84"/>
      <c r="BJ15" s="98"/>
      <c r="BK15" s="84"/>
      <c r="BL15" s="98"/>
      <c r="BM15" s="84"/>
      <c r="BN15" s="98"/>
      <c r="BO15" s="84"/>
      <c r="BP15" s="98"/>
      <c r="BQ15" s="84"/>
      <c r="BR15" s="98"/>
      <c r="BS15" s="84"/>
      <c r="BT15" s="98"/>
      <c r="BU15" s="84"/>
      <c r="BV15" s="98"/>
      <c r="BW15" s="84"/>
      <c r="BX15" s="98"/>
      <c r="BY15" s="84"/>
      <c r="BZ15" s="98"/>
      <c r="CA15" s="84"/>
      <c r="CB15" s="98"/>
      <c r="CC15" s="84"/>
      <c r="CD15" s="98"/>
      <c r="CE15" s="84"/>
      <c r="CF15" s="98"/>
      <c r="CG15" s="84"/>
      <c r="CH15" s="98"/>
      <c r="CI15" s="84"/>
      <c r="CJ15" s="98"/>
      <c r="CK15" s="84"/>
      <c r="CL15" s="62"/>
      <c r="CM15" s="34" t="s">
        <v>1</v>
      </c>
      <c r="CN15" s="98"/>
      <c r="CO15" s="84"/>
      <c r="CP15" s="98"/>
      <c r="CQ15" s="84"/>
      <c r="CR15" s="98"/>
      <c r="CS15" s="84"/>
      <c r="CT15" s="98"/>
      <c r="CU15" s="84"/>
      <c r="CV15" s="98"/>
      <c r="CW15" s="84"/>
      <c r="CX15" s="98"/>
      <c r="CY15" s="84"/>
      <c r="CZ15" s="98"/>
      <c r="DA15" s="84"/>
      <c r="DB15" s="98"/>
      <c r="DC15" s="84"/>
      <c r="DD15" s="98"/>
      <c r="DE15" s="84"/>
      <c r="DF15" s="98"/>
      <c r="DG15" s="84"/>
      <c r="DH15" s="98"/>
      <c r="DI15" s="84"/>
      <c r="DJ15" s="98"/>
      <c r="DK15" s="84"/>
      <c r="DL15" s="98"/>
      <c r="DM15" s="84"/>
      <c r="DN15" s="98"/>
      <c r="DO15" s="84"/>
      <c r="DP15" s="98"/>
      <c r="DQ15" s="84"/>
      <c r="DR15" s="98"/>
      <c r="DS15" s="84"/>
      <c r="DT15" s="98"/>
      <c r="DU15" s="84"/>
      <c r="DV15" s="98"/>
      <c r="DW15" s="84"/>
      <c r="DX15" s="98"/>
      <c r="DY15" s="84"/>
      <c r="DZ15" s="98"/>
      <c r="EA15" s="84"/>
      <c r="EB15" s="98"/>
      <c r="EC15" s="84"/>
      <c r="ED15" s="98"/>
      <c r="EE15" s="84"/>
      <c r="EF15" s="98"/>
      <c r="EG15" s="84"/>
      <c r="EH15" s="98"/>
      <c r="EI15" s="84"/>
    </row>
    <row r="16" spans="1:139" x14ac:dyDescent="0.2">
      <c r="A16" s="1">
        <v>97211</v>
      </c>
      <c r="B16" s="34" t="s">
        <v>30</v>
      </c>
      <c r="C16" s="12"/>
      <c r="D16" s="84"/>
      <c r="E16" s="12"/>
      <c r="F16" s="84"/>
      <c r="G16" s="12"/>
      <c r="H16" s="84"/>
      <c r="I16" s="12"/>
      <c r="J16" s="84"/>
      <c r="K16" s="12"/>
      <c r="L16" s="84"/>
      <c r="M16" s="30"/>
      <c r="N16" s="102"/>
      <c r="O16" s="34" t="s">
        <v>30</v>
      </c>
      <c r="P16" s="98"/>
      <c r="Q16" s="84"/>
      <c r="R16" s="98"/>
      <c r="S16" s="84"/>
      <c r="T16" s="98"/>
      <c r="U16" s="84"/>
      <c r="V16" s="98"/>
      <c r="W16" s="84"/>
      <c r="X16" s="98"/>
      <c r="Y16" s="84"/>
      <c r="Z16" s="98"/>
      <c r="AA16" s="84"/>
      <c r="AB16" s="98"/>
      <c r="AC16" s="84"/>
      <c r="AD16" s="98"/>
      <c r="AE16" s="84"/>
      <c r="AF16" s="98"/>
      <c r="AG16" s="84"/>
      <c r="AH16" s="98"/>
      <c r="AI16" s="84"/>
      <c r="AJ16" s="98"/>
      <c r="AK16" s="84"/>
      <c r="AL16" s="98"/>
      <c r="AM16" s="84"/>
      <c r="AN16" s="98"/>
      <c r="AO16" s="84"/>
      <c r="AP16" s="98"/>
      <c r="AQ16" s="84"/>
      <c r="AR16" s="98"/>
      <c r="AS16" s="84"/>
      <c r="AT16" s="98"/>
      <c r="AU16" s="84"/>
      <c r="AV16" s="98"/>
      <c r="AW16" s="84"/>
      <c r="AX16" s="98"/>
      <c r="AY16" s="84" t="e">
        <f t="shared" si="1"/>
        <v>#DIV/0!</v>
      </c>
      <c r="AZ16" s="62"/>
      <c r="BA16" s="34" t="s">
        <v>30</v>
      </c>
      <c r="BB16" s="98"/>
      <c r="BC16" s="84"/>
      <c r="BD16" s="98"/>
      <c r="BE16" s="84"/>
      <c r="BF16" s="98"/>
      <c r="BG16" s="84"/>
      <c r="BH16" s="98"/>
      <c r="BI16" s="84"/>
      <c r="BJ16" s="98"/>
      <c r="BK16" s="84"/>
      <c r="BL16" s="98"/>
      <c r="BM16" s="84"/>
      <c r="BN16" s="98"/>
      <c r="BO16" s="84"/>
      <c r="BP16" s="98"/>
      <c r="BQ16" s="84"/>
      <c r="BR16" s="98"/>
      <c r="BS16" s="84"/>
      <c r="BT16" s="98"/>
      <c r="BU16" s="84"/>
      <c r="BV16" s="98"/>
      <c r="BW16" s="84"/>
      <c r="BX16" s="98"/>
      <c r="BY16" s="84"/>
      <c r="BZ16" s="98"/>
      <c r="CA16" s="84"/>
      <c r="CB16" s="98"/>
      <c r="CC16" s="84"/>
      <c r="CD16" s="98"/>
      <c r="CE16" s="84"/>
      <c r="CF16" s="98"/>
      <c r="CG16" s="84"/>
      <c r="CH16" s="98"/>
      <c r="CI16" s="84"/>
      <c r="CJ16" s="98"/>
      <c r="CK16" s="84"/>
      <c r="CL16" s="62"/>
      <c r="CM16" s="34" t="s">
        <v>30</v>
      </c>
      <c r="CN16" s="98"/>
      <c r="CO16" s="84"/>
      <c r="CP16" s="98"/>
      <c r="CQ16" s="84"/>
      <c r="CR16" s="98"/>
      <c r="CS16" s="84"/>
      <c r="CT16" s="98"/>
      <c r="CU16" s="84"/>
      <c r="CV16" s="98"/>
      <c r="CW16" s="84"/>
      <c r="CX16" s="98"/>
      <c r="CY16" s="84"/>
      <c r="CZ16" s="98"/>
      <c r="DA16" s="84"/>
      <c r="DB16" s="98"/>
      <c r="DC16" s="84"/>
      <c r="DD16" s="98"/>
      <c r="DE16" s="84"/>
      <c r="DF16" s="98"/>
      <c r="DG16" s="84"/>
      <c r="DH16" s="98"/>
      <c r="DI16" s="84"/>
      <c r="DJ16" s="98"/>
      <c r="DK16" s="84"/>
      <c r="DL16" s="98"/>
      <c r="DM16" s="84"/>
      <c r="DN16" s="98"/>
      <c r="DO16" s="84"/>
      <c r="DP16" s="98"/>
      <c r="DQ16" s="84"/>
      <c r="DR16" s="98"/>
      <c r="DS16" s="84"/>
      <c r="DT16" s="98"/>
      <c r="DU16" s="84"/>
      <c r="DV16" s="98"/>
      <c r="DW16" s="84"/>
      <c r="DX16" s="98"/>
      <c r="DY16" s="84"/>
      <c r="DZ16" s="98"/>
      <c r="EA16" s="84"/>
      <c r="EB16" s="98"/>
      <c r="EC16" s="84"/>
      <c r="ED16" s="98"/>
      <c r="EE16" s="84"/>
      <c r="EF16" s="98"/>
      <c r="EG16" s="84"/>
      <c r="EH16" s="98"/>
      <c r="EI16" s="84"/>
    </row>
    <row r="17" spans="1:139" x14ac:dyDescent="0.2">
      <c r="A17" s="1">
        <v>97214</v>
      </c>
      <c r="B17" s="34" t="s">
        <v>11</v>
      </c>
      <c r="C17" s="12"/>
      <c r="D17" s="84"/>
      <c r="E17" s="12"/>
      <c r="F17" s="84"/>
      <c r="G17" s="12"/>
      <c r="H17" s="84"/>
      <c r="I17" s="12"/>
      <c r="J17" s="84"/>
      <c r="K17" s="12"/>
      <c r="L17" s="84"/>
      <c r="M17" s="30"/>
      <c r="N17" s="102"/>
      <c r="O17" s="34" t="s">
        <v>11</v>
      </c>
      <c r="P17" s="98"/>
      <c r="Q17" s="84"/>
      <c r="R17" s="98"/>
      <c r="S17" s="84"/>
      <c r="T17" s="98"/>
      <c r="U17" s="84"/>
      <c r="V17" s="98"/>
      <c r="W17" s="84"/>
      <c r="X17" s="98"/>
      <c r="Y17" s="84"/>
      <c r="Z17" s="98"/>
      <c r="AA17" s="84"/>
      <c r="AB17" s="98"/>
      <c r="AC17" s="84"/>
      <c r="AD17" s="98"/>
      <c r="AE17" s="84"/>
      <c r="AF17" s="98"/>
      <c r="AG17" s="84"/>
      <c r="AH17" s="98"/>
      <c r="AI17" s="84"/>
      <c r="AJ17" s="98"/>
      <c r="AK17" s="84"/>
      <c r="AL17" s="98"/>
      <c r="AM17" s="84"/>
      <c r="AN17" s="98"/>
      <c r="AO17" s="84"/>
      <c r="AP17" s="98"/>
      <c r="AQ17" s="84"/>
      <c r="AR17" s="98"/>
      <c r="AS17" s="84"/>
      <c r="AT17" s="98"/>
      <c r="AU17" s="84"/>
      <c r="AV17" s="98"/>
      <c r="AW17" s="84"/>
      <c r="AX17" s="98"/>
      <c r="AY17" s="84" t="e">
        <f t="shared" si="1"/>
        <v>#DIV/0!</v>
      </c>
      <c r="AZ17" s="62"/>
      <c r="BA17" s="34" t="s">
        <v>11</v>
      </c>
      <c r="BB17" s="98"/>
      <c r="BC17" s="84"/>
      <c r="BD17" s="98"/>
      <c r="BE17" s="84"/>
      <c r="BF17" s="98"/>
      <c r="BG17" s="84"/>
      <c r="BH17" s="98"/>
      <c r="BI17" s="84"/>
      <c r="BJ17" s="98"/>
      <c r="BK17" s="84"/>
      <c r="BL17" s="98"/>
      <c r="BM17" s="84"/>
      <c r="BN17" s="98"/>
      <c r="BO17" s="84"/>
      <c r="BP17" s="98"/>
      <c r="BQ17" s="84"/>
      <c r="BR17" s="98"/>
      <c r="BS17" s="84"/>
      <c r="BT17" s="98"/>
      <c r="BU17" s="84"/>
      <c r="BV17" s="98"/>
      <c r="BW17" s="84"/>
      <c r="BX17" s="98"/>
      <c r="BY17" s="84"/>
      <c r="BZ17" s="98"/>
      <c r="CA17" s="84"/>
      <c r="CB17" s="98"/>
      <c r="CC17" s="84"/>
      <c r="CD17" s="98"/>
      <c r="CE17" s="84"/>
      <c r="CF17" s="98"/>
      <c r="CG17" s="84"/>
      <c r="CH17" s="98"/>
      <c r="CI17" s="84"/>
      <c r="CJ17" s="98"/>
      <c r="CK17" s="84"/>
      <c r="CL17" s="62"/>
      <c r="CM17" s="34" t="s">
        <v>11</v>
      </c>
      <c r="CN17" s="98"/>
      <c r="CO17" s="84"/>
      <c r="CP17" s="98"/>
      <c r="CQ17" s="84"/>
      <c r="CR17" s="98"/>
      <c r="CS17" s="84"/>
      <c r="CT17" s="98"/>
      <c r="CU17" s="84"/>
      <c r="CV17" s="98"/>
      <c r="CW17" s="84"/>
      <c r="CX17" s="98"/>
      <c r="CY17" s="84"/>
      <c r="CZ17" s="98"/>
      <c r="DA17" s="84"/>
      <c r="DB17" s="98"/>
      <c r="DC17" s="84"/>
      <c r="DD17" s="98"/>
      <c r="DE17" s="84"/>
      <c r="DF17" s="98"/>
      <c r="DG17" s="84"/>
      <c r="DH17" s="98"/>
      <c r="DI17" s="84"/>
      <c r="DJ17" s="98"/>
      <c r="DK17" s="84"/>
      <c r="DL17" s="98"/>
      <c r="DM17" s="84"/>
      <c r="DN17" s="98"/>
      <c r="DO17" s="84"/>
      <c r="DP17" s="98"/>
      <c r="DQ17" s="84"/>
      <c r="DR17" s="98"/>
      <c r="DS17" s="84"/>
      <c r="DT17" s="98"/>
      <c r="DU17" s="84"/>
      <c r="DV17" s="98"/>
      <c r="DW17" s="84"/>
      <c r="DX17" s="98"/>
      <c r="DY17" s="84"/>
      <c r="DZ17" s="98"/>
      <c r="EA17" s="84"/>
      <c r="EB17" s="98"/>
      <c r="EC17" s="84"/>
      <c r="ED17" s="98"/>
      <c r="EE17" s="84"/>
      <c r="EF17" s="98"/>
      <c r="EG17" s="84"/>
      <c r="EH17" s="98"/>
      <c r="EI17" s="84"/>
    </row>
    <row r="18" spans="1:139" x14ac:dyDescent="0.2">
      <c r="A18" s="1">
        <v>97215</v>
      </c>
      <c r="B18" s="34" t="s">
        <v>12</v>
      </c>
      <c r="C18" s="12"/>
      <c r="D18" s="84"/>
      <c r="E18" s="12"/>
      <c r="F18" s="84"/>
      <c r="G18" s="12"/>
      <c r="H18" s="84"/>
      <c r="I18" s="12"/>
      <c r="J18" s="84"/>
      <c r="K18" s="12"/>
      <c r="L18" s="84"/>
      <c r="M18" s="30"/>
      <c r="N18" s="102"/>
      <c r="O18" s="34" t="s">
        <v>12</v>
      </c>
      <c r="P18" s="98"/>
      <c r="Q18" s="84"/>
      <c r="R18" s="98"/>
      <c r="S18" s="84"/>
      <c r="T18" s="98"/>
      <c r="U18" s="84"/>
      <c r="V18" s="98"/>
      <c r="W18" s="84"/>
      <c r="X18" s="98"/>
      <c r="Y18" s="84"/>
      <c r="Z18" s="98"/>
      <c r="AA18" s="84"/>
      <c r="AB18" s="98"/>
      <c r="AC18" s="84"/>
      <c r="AD18" s="98"/>
      <c r="AE18" s="84"/>
      <c r="AF18" s="98"/>
      <c r="AG18" s="84"/>
      <c r="AH18" s="98"/>
      <c r="AI18" s="84"/>
      <c r="AJ18" s="98"/>
      <c r="AK18" s="84"/>
      <c r="AL18" s="98"/>
      <c r="AM18" s="84"/>
      <c r="AN18" s="98"/>
      <c r="AO18" s="84"/>
      <c r="AP18" s="98"/>
      <c r="AQ18" s="84"/>
      <c r="AR18" s="98"/>
      <c r="AS18" s="84"/>
      <c r="AT18" s="98"/>
      <c r="AU18" s="84"/>
      <c r="AV18" s="98"/>
      <c r="AW18" s="84"/>
      <c r="AX18" s="98"/>
      <c r="AY18" s="84" t="e">
        <f t="shared" si="1"/>
        <v>#DIV/0!</v>
      </c>
      <c r="AZ18" s="62"/>
      <c r="BA18" s="34" t="s">
        <v>12</v>
      </c>
      <c r="BB18" s="98"/>
      <c r="BC18" s="84"/>
      <c r="BD18" s="98"/>
      <c r="BE18" s="84"/>
      <c r="BF18" s="98"/>
      <c r="BG18" s="84"/>
      <c r="BH18" s="98"/>
      <c r="BI18" s="84"/>
      <c r="BJ18" s="98"/>
      <c r="BK18" s="84"/>
      <c r="BL18" s="98"/>
      <c r="BM18" s="84"/>
      <c r="BN18" s="98"/>
      <c r="BO18" s="84"/>
      <c r="BP18" s="98"/>
      <c r="BQ18" s="84"/>
      <c r="BR18" s="98"/>
      <c r="BS18" s="84"/>
      <c r="BT18" s="98"/>
      <c r="BU18" s="84"/>
      <c r="BV18" s="98"/>
      <c r="BW18" s="84"/>
      <c r="BX18" s="98"/>
      <c r="BY18" s="84"/>
      <c r="BZ18" s="98"/>
      <c r="CA18" s="84"/>
      <c r="CB18" s="98"/>
      <c r="CC18" s="84"/>
      <c r="CD18" s="98"/>
      <c r="CE18" s="84"/>
      <c r="CF18" s="98"/>
      <c r="CG18" s="84"/>
      <c r="CH18" s="98"/>
      <c r="CI18" s="84"/>
      <c r="CJ18" s="98"/>
      <c r="CK18" s="84"/>
      <c r="CL18" s="62"/>
      <c r="CM18" s="34" t="s">
        <v>12</v>
      </c>
      <c r="CN18" s="98"/>
      <c r="CO18" s="84"/>
      <c r="CP18" s="98"/>
      <c r="CQ18" s="84"/>
      <c r="CR18" s="98"/>
      <c r="CS18" s="84"/>
      <c r="CT18" s="98"/>
      <c r="CU18" s="84"/>
      <c r="CV18" s="98"/>
      <c r="CW18" s="84"/>
      <c r="CX18" s="98"/>
      <c r="CY18" s="84"/>
      <c r="CZ18" s="98"/>
      <c r="DA18" s="84"/>
      <c r="DB18" s="98"/>
      <c r="DC18" s="84"/>
      <c r="DD18" s="98"/>
      <c r="DE18" s="84"/>
      <c r="DF18" s="98"/>
      <c r="DG18" s="84"/>
      <c r="DH18" s="98"/>
      <c r="DI18" s="84"/>
      <c r="DJ18" s="98"/>
      <c r="DK18" s="84"/>
      <c r="DL18" s="98"/>
      <c r="DM18" s="84"/>
      <c r="DN18" s="98"/>
      <c r="DO18" s="84"/>
      <c r="DP18" s="98"/>
      <c r="DQ18" s="84"/>
      <c r="DR18" s="98"/>
      <c r="DS18" s="84"/>
      <c r="DT18" s="98"/>
      <c r="DU18" s="84"/>
      <c r="DV18" s="98"/>
      <c r="DW18" s="84"/>
      <c r="DX18" s="98"/>
      <c r="DY18" s="84"/>
      <c r="DZ18" s="98"/>
      <c r="EA18" s="84"/>
      <c r="EB18" s="98"/>
      <c r="EC18" s="84"/>
      <c r="ED18" s="98"/>
      <c r="EE18" s="84"/>
      <c r="EF18" s="98"/>
      <c r="EG18" s="84"/>
      <c r="EH18" s="98"/>
      <c r="EI18" s="84"/>
    </row>
    <row r="19" spans="1:139" x14ac:dyDescent="0.2">
      <c r="A19" s="1">
        <v>97216</v>
      </c>
      <c r="B19" s="34" t="s">
        <v>13</v>
      </c>
      <c r="C19" s="14"/>
      <c r="D19" s="84"/>
      <c r="E19" s="14"/>
      <c r="F19" s="84"/>
      <c r="G19" s="14"/>
      <c r="H19" s="84"/>
      <c r="I19" s="14"/>
      <c r="J19" s="84"/>
      <c r="K19" s="14"/>
      <c r="L19" s="84"/>
      <c r="M19" s="30"/>
      <c r="N19" s="102"/>
      <c r="O19" s="35" t="s">
        <v>13</v>
      </c>
      <c r="P19" s="98"/>
      <c r="Q19" s="85"/>
      <c r="R19" s="98"/>
      <c r="S19" s="85"/>
      <c r="T19" s="98"/>
      <c r="U19" s="85"/>
      <c r="V19" s="98"/>
      <c r="W19" s="85"/>
      <c r="X19" s="98"/>
      <c r="Y19" s="85"/>
      <c r="Z19" s="98"/>
      <c r="AA19" s="85"/>
      <c r="AB19" s="98"/>
      <c r="AC19" s="85"/>
      <c r="AD19" s="98"/>
      <c r="AE19" s="85"/>
      <c r="AF19" s="98"/>
      <c r="AG19" s="85"/>
      <c r="AH19" s="98"/>
      <c r="AI19" s="85"/>
      <c r="AJ19" s="98"/>
      <c r="AK19" s="85"/>
      <c r="AL19" s="98"/>
      <c r="AM19" s="85"/>
      <c r="AN19" s="98"/>
      <c r="AO19" s="85"/>
      <c r="AP19" s="98"/>
      <c r="AQ19" s="85"/>
      <c r="AR19" s="98"/>
      <c r="AS19" s="85"/>
      <c r="AT19" s="98"/>
      <c r="AU19" s="85"/>
      <c r="AV19" s="98"/>
      <c r="AW19" s="85"/>
      <c r="AX19" s="98"/>
      <c r="AY19" s="85" t="e">
        <f t="shared" si="1"/>
        <v>#DIV/0!</v>
      </c>
      <c r="AZ19" s="62"/>
      <c r="BA19" s="35" t="s">
        <v>13</v>
      </c>
      <c r="BB19" s="98"/>
      <c r="BC19" s="85"/>
      <c r="BD19" s="98"/>
      <c r="BE19" s="85"/>
      <c r="BF19" s="98"/>
      <c r="BG19" s="85"/>
      <c r="BH19" s="98"/>
      <c r="BI19" s="85"/>
      <c r="BJ19" s="98"/>
      <c r="BK19" s="85"/>
      <c r="BL19" s="98"/>
      <c r="BM19" s="85"/>
      <c r="BN19" s="98"/>
      <c r="BO19" s="85"/>
      <c r="BP19" s="98"/>
      <c r="BQ19" s="85"/>
      <c r="BR19" s="98"/>
      <c r="BS19" s="85"/>
      <c r="BT19" s="98"/>
      <c r="BU19" s="85"/>
      <c r="BV19" s="98"/>
      <c r="BW19" s="85"/>
      <c r="BX19" s="98"/>
      <c r="BY19" s="85"/>
      <c r="BZ19" s="98"/>
      <c r="CA19" s="85"/>
      <c r="CB19" s="98"/>
      <c r="CC19" s="85"/>
      <c r="CD19" s="98"/>
      <c r="CE19" s="85"/>
      <c r="CF19" s="98"/>
      <c r="CG19" s="85"/>
      <c r="CH19" s="98"/>
      <c r="CI19" s="85"/>
      <c r="CJ19" s="98"/>
      <c r="CK19" s="85"/>
      <c r="CL19" s="62"/>
      <c r="CM19" s="35" t="s">
        <v>13</v>
      </c>
      <c r="CN19" s="98"/>
      <c r="CO19" s="85"/>
      <c r="CP19" s="98"/>
      <c r="CQ19" s="85"/>
      <c r="CR19" s="98"/>
      <c r="CS19" s="85"/>
      <c r="CT19" s="98"/>
      <c r="CU19" s="85"/>
      <c r="CV19" s="98"/>
      <c r="CW19" s="85"/>
      <c r="CX19" s="98"/>
      <c r="CY19" s="85"/>
      <c r="CZ19" s="98"/>
      <c r="DA19" s="85"/>
      <c r="DB19" s="98"/>
      <c r="DC19" s="85"/>
      <c r="DD19" s="98"/>
      <c r="DE19" s="85"/>
      <c r="DF19" s="98"/>
      <c r="DG19" s="85"/>
      <c r="DH19" s="98"/>
      <c r="DI19" s="85"/>
      <c r="DJ19" s="98"/>
      <c r="DK19" s="85"/>
      <c r="DL19" s="98"/>
      <c r="DM19" s="85"/>
      <c r="DN19" s="98"/>
      <c r="DO19" s="85"/>
      <c r="DP19" s="98"/>
      <c r="DQ19" s="85"/>
      <c r="DR19" s="98"/>
      <c r="DS19" s="85"/>
      <c r="DT19" s="98"/>
      <c r="DU19" s="85"/>
      <c r="DV19" s="98"/>
      <c r="DW19" s="85"/>
      <c r="DX19" s="98"/>
      <c r="DY19" s="85"/>
      <c r="DZ19" s="98"/>
      <c r="EA19" s="85"/>
      <c r="EB19" s="98"/>
      <c r="EC19" s="85"/>
      <c r="ED19" s="98"/>
      <c r="EE19" s="85"/>
      <c r="EF19" s="98"/>
      <c r="EG19" s="85"/>
      <c r="EH19" s="98"/>
      <c r="EI19" s="85"/>
    </row>
    <row r="20" spans="1:139" x14ac:dyDescent="0.2">
      <c r="A20" s="3"/>
      <c r="B20" s="37" t="s">
        <v>36</v>
      </c>
      <c r="C20" s="17"/>
      <c r="D20" s="27"/>
      <c r="E20" s="17"/>
      <c r="F20" s="27"/>
      <c r="G20" s="17"/>
      <c r="H20" s="27"/>
      <c r="I20" s="17"/>
      <c r="J20" s="27"/>
      <c r="K20" s="17"/>
      <c r="L20" s="27"/>
      <c r="M20" s="32"/>
      <c r="N20" s="103"/>
      <c r="O20" s="37" t="s">
        <v>36</v>
      </c>
      <c r="P20" s="17"/>
      <c r="Q20" s="27"/>
      <c r="R20" s="17"/>
      <c r="S20" s="27"/>
      <c r="T20" s="17"/>
      <c r="U20" s="27"/>
      <c r="V20" s="17"/>
      <c r="W20" s="27"/>
      <c r="X20" s="17"/>
      <c r="Y20" s="27"/>
      <c r="Z20" s="17"/>
      <c r="AA20" s="27"/>
      <c r="AB20" s="17"/>
      <c r="AC20" s="27"/>
      <c r="AD20" s="17"/>
      <c r="AE20" s="27"/>
      <c r="AF20" s="17"/>
      <c r="AG20" s="27"/>
      <c r="AH20" s="17"/>
      <c r="AI20" s="27"/>
      <c r="AJ20" s="17"/>
      <c r="AK20" s="27"/>
      <c r="AL20" s="17"/>
      <c r="AM20" s="27"/>
      <c r="AN20" s="17"/>
      <c r="AO20" s="27"/>
      <c r="AP20" s="17"/>
      <c r="AQ20" s="27"/>
      <c r="AR20" s="17"/>
      <c r="AS20" s="27"/>
      <c r="AT20" s="17"/>
      <c r="AU20" s="27"/>
      <c r="AV20" s="17"/>
      <c r="AW20" s="27"/>
      <c r="AX20" s="17"/>
      <c r="AY20" s="27" t="e">
        <f t="shared" si="1"/>
        <v>#DIV/0!</v>
      </c>
      <c r="AZ20" s="62"/>
      <c r="BA20" s="37" t="s">
        <v>36</v>
      </c>
      <c r="BB20" s="17"/>
      <c r="BC20" s="27"/>
      <c r="BD20" s="17"/>
      <c r="BE20" s="27"/>
      <c r="BF20" s="17"/>
      <c r="BG20" s="27"/>
      <c r="BH20" s="17"/>
      <c r="BI20" s="27"/>
      <c r="BJ20" s="17"/>
      <c r="BK20" s="27"/>
      <c r="BL20" s="17"/>
      <c r="BM20" s="27"/>
      <c r="BN20" s="17"/>
      <c r="BO20" s="27"/>
      <c r="BP20" s="17"/>
      <c r="BQ20" s="27"/>
      <c r="BR20" s="17"/>
      <c r="BS20" s="27"/>
      <c r="BT20" s="17"/>
      <c r="BU20" s="27"/>
      <c r="BV20" s="17"/>
      <c r="BW20" s="27"/>
      <c r="BX20" s="17"/>
      <c r="BY20" s="27"/>
      <c r="BZ20" s="17"/>
      <c r="CA20" s="27"/>
      <c r="CB20" s="17"/>
      <c r="CC20" s="27"/>
      <c r="CD20" s="17"/>
      <c r="CE20" s="27"/>
      <c r="CF20" s="17"/>
      <c r="CG20" s="27"/>
      <c r="CH20" s="17"/>
      <c r="CI20" s="27"/>
      <c r="CJ20" s="17"/>
      <c r="CK20" s="27"/>
      <c r="CL20" s="62"/>
      <c r="CM20" s="37" t="s">
        <v>36</v>
      </c>
      <c r="CN20" s="17"/>
      <c r="CO20" s="27"/>
      <c r="CP20" s="17"/>
      <c r="CQ20" s="27"/>
      <c r="CR20" s="17"/>
      <c r="CS20" s="27"/>
      <c r="CT20" s="17"/>
      <c r="CU20" s="27"/>
      <c r="CV20" s="17"/>
      <c r="CW20" s="27"/>
      <c r="CX20" s="17"/>
      <c r="CY20" s="27"/>
      <c r="CZ20" s="17"/>
      <c r="DA20" s="27"/>
      <c r="DB20" s="17"/>
      <c r="DC20" s="27"/>
      <c r="DD20" s="17"/>
      <c r="DE20" s="27"/>
      <c r="DF20" s="17"/>
      <c r="DG20" s="27"/>
      <c r="DH20" s="17"/>
      <c r="DI20" s="27"/>
      <c r="DJ20" s="17"/>
      <c r="DK20" s="27"/>
      <c r="DL20" s="17"/>
      <c r="DM20" s="27"/>
      <c r="DN20" s="17"/>
      <c r="DO20" s="27"/>
      <c r="DP20" s="17"/>
      <c r="DQ20" s="27"/>
      <c r="DR20" s="17"/>
      <c r="DS20" s="27"/>
      <c r="DT20" s="17"/>
      <c r="DU20" s="27"/>
      <c r="DV20" s="17"/>
      <c r="DW20" s="27"/>
      <c r="DX20" s="17"/>
      <c r="DY20" s="27"/>
      <c r="DZ20" s="17"/>
      <c r="EA20" s="27"/>
      <c r="EB20" s="17"/>
      <c r="EC20" s="27"/>
      <c r="ED20" s="17"/>
      <c r="EE20" s="27"/>
      <c r="EF20" s="17"/>
      <c r="EG20" s="27"/>
      <c r="EH20" s="17"/>
      <c r="EI20" s="27"/>
    </row>
    <row r="21" spans="1:139" s="55" customFormat="1" x14ac:dyDescent="0.2">
      <c r="A21" s="107">
        <v>97234</v>
      </c>
      <c r="B21" s="34" t="s">
        <v>2</v>
      </c>
      <c r="C21" s="14"/>
      <c r="D21" s="84"/>
      <c r="E21" s="14"/>
      <c r="F21" s="84"/>
      <c r="G21" s="14"/>
      <c r="H21" s="84"/>
      <c r="I21" s="14"/>
      <c r="J21" s="84"/>
      <c r="K21" s="14"/>
      <c r="L21" s="84"/>
      <c r="M21" s="30"/>
      <c r="N21" s="102"/>
      <c r="O21" s="34" t="s">
        <v>2</v>
      </c>
      <c r="P21" s="108"/>
      <c r="Q21" s="84"/>
      <c r="R21" s="108"/>
      <c r="S21" s="84"/>
      <c r="T21" s="108"/>
      <c r="U21" s="84"/>
      <c r="V21" s="108"/>
      <c r="W21" s="84"/>
      <c r="X21" s="108"/>
      <c r="Y21" s="84"/>
      <c r="Z21" s="108"/>
      <c r="AA21" s="84"/>
      <c r="AB21" s="108"/>
      <c r="AC21" s="84"/>
      <c r="AD21" s="108"/>
      <c r="AE21" s="84"/>
      <c r="AF21" s="108"/>
      <c r="AG21" s="84"/>
      <c r="AH21" s="108"/>
      <c r="AI21" s="84"/>
      <c r="AJ21" s="108"/>
      <c r="AK21" s="84"/>
      <c r="AL21" s="108"/>
      <c r="AM21" s="84"/>
      <c r="AN21" s="108"/>
      <c r="AO21" s="84"/>
      <c r="AP21" s="108"/>
      <c r="AQ21" s="84"/>
      <c r="AR21" s="108"/>
      <c r="AS21" s="84"/>
      <c r="AT21" s="108"/>
      <c r="AU21" s="84"/>
      <c r="AV21" s="108"/>
      <c r="AW21" s="84"/>
      <c r="AX21" s="108"/>
      <c r="AY21" s="84" t="e">
        <f t="shared" si="1"/>
        <v>#DIV/0!</v>
      </c>
      <c r="AZ21" s="62"/>
      <c r="BA21" s="34" t="s">
        <v>2</v>
      </c>
      <c r="BB21" s="108"/>
      <c r="BC21" s="84"/>
      <c r="BD21" s="108"/>
      <c r="BE21" s="84"/>
      <c r="BF21" s="108"/>
      <c r="BG21" s="84"/>
      <c r="BH21" s="108"/>
      <c r="BI21" s="84"/>
      <c r="BJ21" s="108"/>
      <c r="BK21" s="84"/>
      <c r="BL21" s="108"/>
      <c r="BM21" s="84"/>
      <c r="BN21" s="108"/>
      <c r="BO21" s="84"/>
      <c r="BP21" s="108"/>
      <c r="BQ21" s="84"/>
      <c r="BR21" s="108"/>
      <c r="BS21" s="84"/>
      <c r="BT21" s="108"/>
      <c r="BU21" s="84"/>
      <c r="BV21" s="108"/>
      <c r="BW21" s="84"/>
      <c r="BX21" s="108"/>
      <c r="BY21" s="84"/>
      <c r="BZ21" s="108"/>
      <c r="CA21" s="84"/>
      <c r="CB21" s="108"/>
      <c r="CC21" s="84"/>
      <c r="CD21" s="108"/>
      <c r="CE21" s="84"/>
      <c r="CF21" s="108"/>
      <c r="CG21" s="84"/>
      <c r="CH21" s="108"/>
      <c r="CI21" s="84"/>
      <c r="CJ21" s="108"/>
      <c r="CK21" s="84"/>
      <c r="CL21" s="62"/>
      <c r="CM21" s="34" t="s">
        <v>2</v>
      </c>
      <c r="CN21" s="108"/>
      <c r="CO21" s="84"/>
      <c r="CP21" s="108"/>
      <c r="CQ21" s="84"/>
      <c r="CR21" s="108"/>
      <c r="CS21" s="84"/>
      <c r="CT21" s="108"/>
      <c r="CU21" s="84"/>
      <c r="CV21" s="108"/>
      <c r="CW21" s="84"/>
      <c r="CX21" s="108"/>
      <c r="CY21" s="84"/>
      <c r="CZ21" s="108"/>
      <c r="DA21" s="84"/>
      <c r="DB21" s="108"/>
      <c r="DC21" s="84"/>
      <c r="DD21" s="108"/>
      <c r="DE21" s="84"/>
      <c r="DF21" s="108"/>
      <c r="DG21" s="84"/>
      <c r="DH21" s="108"/>
      <c r="DI21" s="84"/>
      <c r="DJ21" s="108"/>
      <c r="DK21" s="84"/>
      <c r="DL21" s="108"/>
      <c r="DM21" s="84"/>
      <c r="DN21" s="108"/>
      <c r="DO21" s="84"/>
      <c r="DP21" s="108"/>
      <c r="DQ21" s="84"/>
      <c r="DR21" s="108"/>
      <c r="DS21" s="84"/>
      <c r="DT21" s="108"/>
      <c r="DU21" s="84"/>
      <c r="DV21" s="108"/>
      <c r="DW21" s="84"/>
      <c r="DX21" s="108"/>
      <c r="DY21" s="84"/>
      <c r="DZ21" s="108"/>
      <c r="EA21" s="84"/>
      <c r="EB21" s="108"/>
      <c r="EC21" s="84"/>
      <c r="ED21" s="108"/>
      <c r="EE21" s="84"/>
      <c r="EF21" s="108"/>
      <c r="EG21" s="84"/>
      <c r="EH21" s="108"/>
      <c r="EI21" s="84"/>
    </row>
    <row r="22" spans="1:139" x14ac:dyDescent="0.2">
      <c r="A22" s="1">
        <v>97204</v>
      </c>
      <c r="B22" s="34" t="s">
        <v>3</v>
      </c>
      <c r="C22" s="12"/>
      <c r="D22" s="84"/>
      <c r="E22" s="12"/>
      <c r="F22" s="84"/>
      <c r="G22" s="12"/>
      <c r="H22" s="84"/>
      <c r="I22" s="12"/>
      <c r="J22" s="84"/>
      <c r="K22" s="12"/>
      <c r="L22" s="84"/>
      <c r="M22" s="30"/>
      <c r="N22" s="102"/>
      <c r="O22" s="34" t="s">
        <v>3</v>
      </c>
      <c r="P22" s="98"/>
      <c r="Q22" s="84"/>
      <c r="R22" s="98"/>
      <c r="S22" s="84"/>
      <c r="T22" s="98"/>
      <c r="U22" s="84"/>
      <c r="V22" s="98"/>
      <c r="W22" s="84"/>
      <c r="X22" s="98"/>
      <c r="Y22" s="84"/>
      <c r="Z22" s="98"/>
      <c r="AA22" s="84"/>
      <c r="AB22" s="98"/>
      <c r="AC22" s="84"/>
      <c r="AD22" s="98"/>
      <c r="AE22" s="84"/>
      <c r="AF22" s="98"/>
      <c r="AG22" s="84"/>
      <c r="AH22" s="98"/>
      <c r="AI22" s="84"/>
      <c r="AJ22" s="98"/>
      <c r="AK22" s="84"/>
      <c r="AL22" s="98"/>
      <c r="AM22" s="84"/>
      <c r="AN22" s="98"/>
      <c r="AO22" s="84"/>
      <c r="AP22" s="98"/>
      <c r="AQ22" s="84"/>
      <c r="AR22" s="98"/>
      <c r="AS22" s="84"/>
      <c r="AT22" s="98"/>
      <c r="AU22" s="84"/>
      <c r="AV22" s="98"/>
      <c r="AW22" s="84"/>
      <c r="AX22" s="98"/>
      <c r="AY22" s="84" t="e">
        <f t="shared" si="1"/>
        <v>#DIV/0!</v>
      </c>
      <c r="AZ22" s="62"/>
      <c r="BA22" s="34" t="s">
        <v>3</v>
      </c>
      <c r="BB22" s="98"/>
      <c r="BC22" s="84"/>
      <c r="BD22" s="98"/>
      <c r="BE22" s="84"/>
      <c r="BF22" s="98"/>
      <c r="BG22" s="84"/>
      <c r="BH22" s="98"/>
      <c r="BI22" s="84"/>
      <c r="BJ22" s="98"/>
      <c r="BK22" s="84"/>
      <c r="BL22" s="98"/>
      <c r="BM22" s="84"/>
      <c r="BN22" s="98"/>
      <c r="BO22" s="84"/>
      <c r="BP22" s="98"/>
      <c r="BQ22" s="84"/>
      <c r="BR22" s="98"/>
      <c r="BS22" s="84"/>
      <c r="BT22" s="98"/>
      <c r="BU22" s="84"/>
      <c r="BV22" s="98"/>
      <c r="BW22" s="84"/>
      <c r="BX22" s="98"/>
      <c r="BY22" s="84"/>
      <c r="BZ22" s="98"/>
      <c r="CA22" s="84"/>
      <c r="CB22" s="98"/>
      <c r="CC22" s="84"/>
      <c r="CD22" s="98"/>
      <c r="CE22" s="84"/>
      <c r="CF22" s="98"/>
      <c r="CG22" s="84"/>
      <c r="CH22" s="98"/>
      <c r="CI22" s="84"/>
      <c r="CJ22" s="98"/>
      <c r="CK22" s="84"/>
      <c r="CL22" s="62"/>
      <c r="CM22" s="34" t="s">
        <v>3</v>
      </c>
      <c r="CN22" s="98"/>
      <c r="CO22" s="84"/>
      <c r="CP22" s="98"/>
      <c r="CQ22" s="84"/>
      <c r="CR22" s="98"/>
      <c r="CS22" s="84"/>
      <c r="CT22" s="98"/>
      <c r="CU22" s="84"/>
      <c r="CV22" s="98"/>
      <c r="CW22" s="84"/>
      <c r="CX22" s="98"/>
      <c r="CY22" s="84"/>
      <c r="CZ22" s="98"/>
      <c r="DA22" s="84"/>
      <c r="DB22" s="98"/>
      <c r="DC22" s="84"/>
      <c r="DD22" s="98"/>
      <c r="DE22" s="84"/>
      <c r="DF22" s="98"/>
      <c r="DG22" s="84"/>
      <c r="DH22" s="98"/>
      <c r="DI22" s="84"/>
      <c r="DJ22" s="98"/>
      <c r="DK22" s="84"/>
      <c r="DL22" s="98"/>
      <c r="DM22" s="84"/>
      <c r="DN22" s="98"/>
      <c r="DO22" s="84"/>
      <c r="DP22" s="98"/>
      <c r="DQ22" s="84"/>
      <c r="DR22" s="98"/>
      <c r="DS22" s="84"/>
      <c r="DT22" s="98"/>
      <c r="DU22" s="84"/>
      <c r="DV22" s="98"/>
      <c r="DW22" s="84"/>
      <c r="DX22" s="98"/>
      <c r="DY22" s="84"/>
      <c r="DZ22" s="98"/>
      <c r="EA22" s="84"/>
      <c r="EB22" s="98"/>
      <c r="EC22" s="84"/>
      <c r="ED22" s="98"/>
      <c r="EE22" s="84"/>
      <c r="EF22" s="98"/>
      <c r="EG22" s="84"/>
      <c r="EH22" s="98"/>
      <c r="EI22" s="84"/>
    </row>
    <row r="23" spans="1:139" x14ac:dyDescent="0.2">
      <c r="A23" s="1">
        <v>97205</v>
      </c>
      <c r="B23" s="34" t="s">
        <v>4</v>
      </c>
      <c r="C23" s="12"/>
      <c r="D23" s="84"/>
      <c r="E23" s="12"/>
      <c r="F23" s="84"/>
      <c r="G23" s="12"/>
      <c r="H23" s="84"/>
      <c r="I23" s="12"/>
      <c r="J23" s="84"/>
      <c r="K23" s="12"/>
      <c r="L23" s="84"/>
      <c r="M23" s="30"/>
      <c r="N23" s="102"/>
      <c r="O23" s="34" t="s">
        <v>4</v>
      </c>
      <c r="P23" s="98"/>
      <c r="Q23" s="84"/>
      <c r="R23" s="98"/>
      <c r="S23" s="84"/>
      <c r="T23" s="98"/>
      <c r="U23" s="84"/>
      <c r="V23" s="98"/>
      <c r="W23" s="84"/>
      <c r="X23" s="98"/>
      <c r="Y23" s="84"/>
      <c r="Z23" s="98"/>
      <c r="AA23" s="84"/>
      <c r="AB23" s="98"/>
      <c r="AC23" s="84"/>
      <c r="AD23" s="98"/>
      <c r="AE23" s="84"/>
      <c r="AF23" s="98"/>
      <c r="AG23" s="84"/>
      <c r="AH23" s="98"/>
      <c r="AI23" s="84"/>
      <c r="AJ23" s="98"/>
      <c r="AK23" s="84"/>
      <c r="AL23" s="98"/>
      <c r="AM23" s="84"/>
      <c r="AN23" s="98"/>
      <c r="AO23" s="84"/>
      <c r="AP23" s="98"/>
      <c r="AQ23" s="84"/>
      <c r="AR23" s="98"/>
      <c r="AS23" s="84"/>
      <c r="AT23" s="98"/>
      <c r="AU23" s="84"/>
      <c r="AV23" s="98"/>
      <c r="AW23" s="84"/>
      <c r="AX23" s="98"/>
      <c r="AY23" s="84" t="e">
        <f t="shared" si="1"/>
        <v>#DIV/0!</v>
      </c>
      <c r="AZ23" s="62"/>
      <c r="BA23" s="34" t="s">
        <v>4</v>
      </c>
      <c r="BB23" s="98"/>
      <c r="BC23" s="84"/>
      <c r="BD23" s="98"/>
      <c r="BE23" s="84"/>
      <c r="BF23" s="98"/>
      <c r="BG23" s="84"/>
      <c r="BH23" s="98"/>
      <c r="BI23" s="84"/>
      <c r="BJ23" s="98"/>
      <c r="BK23" s="84"/>
      <c r="BL23" s="98"/>
      <c r="BM23" s="84"/>
      <c r="BN23" s="98"/>
      <c r="BO23" s="84"/>
      <c r="BP23" s="98"/>
      <c r="BQ23" s="84"/>
      <c r="BR23" s="98"/>
      <c r="BS23" s="84"/>
      <c r="BT23" s="98"/>
      <c r="BU23" s="84"/>
      <c r="BV23" s="98"/>
      <c r="BW23" s="84"/>
      <c r="BX23" s="98"/>
      <c r="BY23" s="84"/>
      <c r="BZ23" s="98"/>
      <c r="CA23" s="84"/>
      <c r="CB23" s="98"/>
      <c r="CC23" s="84"/>
      <c r="CD23" s="98"/>
      <c r="CE23" s="84"/>
      <c r="CF23" s="98"/>
      <c r="CG23" s="84"/>
      <c r="CH23" s="98"/>
      <c r="CI23" s="84"/>
      <c r="CJ23" s="98"/>
      <c r="CK23" s="84"/>
      <c r="CL23" s="62"/>
      <c r="CM23" s="34" t="s">
        <v>4</v>
      </c>
      <c r="CN23" s="98"/>
      <c r="CO23" s="84"/>
      <c r="CP23" s="98"/>
      <c r="CQ23" s="84"/>
      <c r="CR23" s="98"/>
      <c r="CS23" s="84"/>
      <c r="CT23" s="98"/>
      <c r="CU23" s="84"/>
      <c r="CV23" s="98"/>
      <c r="CW23" s="84"/>
      <c r="CX23" s="98"/>
      <c r="CY23" s="84"/>
      <c r="CZ23" s="98"/>
      <c r="DA23" s="84"/>
      <c r="DB23" s="98"/>
      <c r="DC23" s="84"/>
      <c r="DD23" s="98"/>
      <c r="DE23" s="84"/>
      <c r="DF23" s="98"/>
      <c r="DG23" s="84"/>
      <c r="DH23" s="98"/>
      <c r="DI23" s="84"/>
      <c r="DJ23" s="98"/>
      <c r="DK23" s="84"/>
      <c r="DL23" s="98"/>
      <c r="DM23" s="84"/>
      <c r="DN23" s="98"/>
      <c r="DO23" s="84"/>
      <c r="DP23" s="98"/>
      <c r="DQ23" s="84"/>
      <c r="DR23" s="98"/>
      <c r="DS23" s="84"/>
      <c r="DT23" s="98"/>
      <c r="DU23" s="84"/>
      <c r="DV23" s="98"/>
      <c r="DW23" s="84"/>
      <c r="DX23" s="98"/>
      <c r="DY23" s="84"/>
      <c r="DZ23" s="98"/>
      <c r="EA23" s="84"/>
      <c r="EB23" s="98"/>
      <c r="EC23" s="84"/>
      <c r="ED23" s="98"/>
      <c r="EE23" s="84"/>
      <c r="EF23" s="98"/>
      <c r="EG23" s="84"/>
      <c r="EH23" s="98"/>
      <c r="EI23" s="84"/>
    </row>
    <row r="24" spans="1:139" x14ac:dyDescent="0.2">
      <c r="A24" s="1">
        <v>97208</v>
      </c>
      <c r="B24" s="34" t="s">
        <v>7</v>
      </c>
      <c r="C24" s="12"/>
      <c r="D24" s="84"/>
      <c r="E24" s="12"/>
      <c r="F24" s="84"/>
      <c r="G24" s="12"/>
      <c r="H24" s="84"/>
      <c r="I24" s="12"/>
      <c r="J24" s="84"/>
      <c r="K24" s="12"/>
      <c r="L24" s="84"/>
      <c r="M24" s="30"/>
      <c r="N24" s="102"/>
      <c r="O24" s="34" t="s">
        <v>7</v>
      </c>
      <c r="P24" s="98"/>
      <c r="Q24" s="84"/>
      <c r="R24" s="98"/>
      <c r="S24" s="84"/>
      <c r="T24" s="98"/>
      <c r="U24" s="84"/>
      <c r="V24" s="98"/>
      <c r="W24" s="84"/>
      <c r="X24" s="98"/>
      <c r="Y24" s="84"/>
      <c r="Z24" s="98"/>
      <c r="AA24" s="84"/>
      <c r="AB24" s="98"/>
      <c r="AC24" s="84"/>
      <c r="AD24" s="98"/>
      <c r="AE24" s="84"/>
      <c r="AF24" s="98"/>
      <c r="AG24" s="84"/>
      <c r="AH24" s="98"/>
      <c r="AI24" s="84"/>
      <c r="AJ24" s="98"/>
      <c r="AK24" s="84"/>
      <c r="AL24" s="98"/>
      <c r="AM24" s="84"/>
      <c r="AN24" s="98"/>
      <c r="AO24" s="84"/>
      <c r="AP24" s="98"/>
      <c r="AQ24" s="84"/>
      <c r="AR24" s="98"/>
      <c r="AS24" s="84"/>
      <c r="AT24" s="98"/>
      <c r="AU24" s="84"/>
      <c r="AV24" s="98"/>
      <c r="AW24" s="84"/>
      <c r="AX24" s="98"/>
      <c r="AY24" s="84" t="e">
        <f t="shared" si="1"/>
        <v>#DIV/0!</v>
      </c>
      <c r="AZ24" s="62"/>
      <c r="BA24" s="34" t="s">
        <v>7</v>
      </c>
      <c r="BB24" s="98"/>
      <c r="BC24" s="84"/>
      <c r="BD24" s="98"/>
      <c r="BE24" s="84"/>
      <c r="BF24" s="98"/>
      <c r="BG24" s="84"/>
      <c r="BH24" s="98"/>
      <c r="BI24" s="84"/>
      <c r="BJ24" s="98"/>
      <c r="BK24" s="84"/>
      <c r="BL24" s="98"/>
      <c r="BM24" s="84"/>
      <c r="BN24" s="98"/>
      <c r="BO24" s="84"/>
      <c r="BP24" s="98"/>
      <c r="BQ24" s="84"/>
      <c r="BR24" s="98"/>
      <c r="BS24" s="84"/>
      <c r="BT24" s="98"/>
      <c r="BU24" s="84"/>
      <c r="BV24" s="98"/>
      <c r="BW24" s="84"/>
      <c r="BX24" s="98"/>
      <c r="BY24" s="84"/>
      <c r="BZ24" s="98"/>
      <c r="CA24" s="84"/>
      <c r="CB24" s="98"/>
      <c r="CC24" s="84"/>
      <c r="CD24" s="98"/>
      <c r="CE24" s="84"/>
      <c r="CF24" s="98"/>
      <c r="CG24" s="84"/>
      <c r="CH24" s="98"/>
      <c r="CI24" s="84"/>
      <c r="CJ24" s="98"/>
      <c r="CK24" s="84"/>
      <c r="CL24" s="62"/>
      <c r="CM24" s="34" t="s">
        <v>7</v>
      </c>
      <c r="CN24" s="98"/>
      <c r="CO24" s="84"/>
      <c r="CP24" s="98"/>
      <c r="CQ24" s="84"/>
      <c r="CR24" s="98"/>
      <c r="CS24" s="84"/>
      <c r="CT24" s="98"/>
      <c r="CU24" s="84"/>
      <c r="CV24" s="98"/>
      <c r="CW24" s="84"/>
      <c r="CX24" s="98"/>
      <c r="CY24" s="84"/>
      <c r="CZ24" s="98"/>
      <c r="DA24" s="84"/>
      <c r="DB24" s="98"/>
      <c r="DC24" s="84"/>
      <c r="DD24" s="98"/>
      <c r="DE24" s="84"/>
      <c r="DF24" s="98"/>
      <c r="DG24" s="84"/>
      <c r="DH24" s="98"/>
      <c r="DI24" s="84"/>
      <c r="DJ24" s="98"/>
      <c r="DK24" s="84"/>
      <c r="DL24" s="98"/>
      <c r="DM24" s="84"/>
      <c r="DN24" s="98"/>
      <c r="DO24" s="84"/>
      <c r="DP24" s="98"/>
      <c r="DQ24" s="84"/>
      <c r="DR24" s="98"/>
      <c r="DS24" s="84"/>
      <c r="DT24" s="98"/>
      <c r="DU24" s="84"/>
      <c r="DV24" s="98"/>
      <c r="DW24" s="84"/>
      <c r="DX24" s="98"/>
      <c r="DY24" s="84"/>
      <c r="DZ24" s="98"/>
      <c r="EA24" s="84"/>
      <c r="EB24" s="98"/>
      <c r="EC24" s="84"/>
      <c r="ED24" s="98"/>
      <c r="EE24" s="84"/>
      <c r="EF24" s="98"/>
      <c r="EG24" s="84"/>
      <c r="EH24" s="98"/>
      <c r="EI24" s="84"/>
    </row>
    <row r="25" spans="1:139" x14ac:dyDescent="0.2">
      <c r="A25" s="1">
        <v>97218</v>
      </c>
      <c r="B25" s="34" t="s">
        <v>15</v>
      </c>
      <c r="C25" s="12"/>
      <c r="D25" s="84"/>
      <c r="E25" s="12"/>
      <c r="F25" s="84"/>
      <c r="G25" s="12"/>
      <c r="H25" s="84"/>
      <c r="I25" s="12"/>
      <c r="J25" s="84"/>
      <c r="K25" s="12"/>
      <c r="L25" s="84"/>
      <c r="M25" s="30"/>
      <c r="N25" s="102"/>
      <c r="O25" s="34" t="s">
        <v>15</v>
      </c>
      <c r="P25" s="98"/>
      <c r="Q25" s="84"/>
      <c r="R25" s="98"/>
      <c r="S25" s="84"/>
      <c r="T25" s="98"/>
      <c r="U25" s="84"/>
      <c r="V25" s="98"/>
      <c r="W25" s="84"/>
      <c r="X25" s="98"/>
      <c r="Y25" s="84"/>
      <c r="Z25" s="98"/>
      <c r="AA25" s="84"/>
      <c r="AB25" s="98"/>
      <c r="AC25" s="84"/>
      <c r="AD25" s="98"/>
      <c r="AE25" s="84"/>
      <c r="AF25" s="98"/>
      <c r="AG25" s="84"/>
      <c r="AH25" s="98"/>
      <c r="AI25" s="84"/>
      <c r="AJ25" s="98"/>
      <c r="AK25" s="84"/>
      <c r="AL25" s="98"/>
      <c r="AM25" s="84"/>
      <c r="AN25" s="98"/>
      <c r="AO25" s="84"/>
      <c r="AP25" s="98"/>
      <c r="AQ25" s="84"/>
      <c r="AR25" s="98"/>
      <c r="AS25" s="84"/>
      <c r="AT25" s="98"/>
      <c r="AU25" s="84"/>
      <c r="AV25" s="98"/>
      <c r="AW25" s="84"/>
      <c r="AX25" s="98"/>
      <c r="AY25" s="84" t="e">
        <f t="shared" si="1"/>
        <v>#DIV/0!</v>
      </c>
      <c r="AZ25" s="62"/>
      <c r="BA25" s="34" t="s">
        <v>15</v>
      </c>
      <c r="BB25" s="98"/>
      <c r="BC25" s="84"/>
      <c r="BD25" s="98"/>
      <c r="BE25" s="84"/>
      <c r="BF25" s="98"/>
      <c r="BG25" s="84"/>
      <c r="BH25" s="98"/>
      <c r="BI25" s="84"/>
      <c r="BJ25" s="98"/>
      <c r="BK25" s="84"/>
      <c r="BL25" s="98"/>
      <c r="BM25" s="84"/>
      <c r="BN25" s="98"/>
      <c r="BO25" s="84"/>
      <c r="BP25" s="98"/>
      <c r="BQ25" s="84"/>
      <c r="BR25" s="98"/>
      <c r="BS25" s="84"/>
      <c r="BT25" s="98"/>
      <c r="BU25" s="84"/>
      <c r="BV25" s="98"/>
      <c r="BW25" s="84"/>
      <c r="BX25" s="98"/>
      <c r="BY25" s="84"/>
      <c r="BZ25" s="98"/>
      <c r="CA25" s="84"/>
      <c r="CB25" s="98"/>
      <c r="CC25" s="84"/>
      <c r="CD25" s="98"/>
      <c r="CE25" s="84"/>
      <c r="CF25" s="98"/>
      <c r="CG25" s="84"/>
      <c r="CH25" s="98"/>
      <c r="CI25" s="84"/>
      <c r="CJ25" s="98"/>
      <c r="CK25" s="84"/>
      <c r="CL25" s="62"/>
      <c r="CM25" s="34" t="s">
        <v>15</v>
      </c>
      <c r="CN25" s="98"/>
      <c r="CO25" s="84"/>
      <c r="CP25" s="98"/>
      <c r="CQ25" s="84"/>
      <c r="CR25" s="98"/>
      <c r="CS25" s="84"/>
      <c r="CT25" s="98"/>
      <c r="CU25" s="84"/>
      <c r="CV25" s="98"/>
      <c r="CW25" s="84"/>
      <c r="CX25" s="98"/>
      <c r="CY25" s="84"/>
      <c r="CZ25" s="98"/>
      <c r="DA25" s="84"/>
      <c r="DB25" s="98"/>
      <c r="DC25" s="84"/>
      <c r="DD25" s="98"/>
      <c r="DE25" s="84"/>
      <c r="DF25" s="98"/>
      <c r="DG25" s="84"/>
      <c r="DH25" s="98"/>
      <c r="DI25" s="84"/>
      <c r="DJ25" s="98"/>
      <c r="DK25" s="84"/>
      <c r="DL25" s="98"/>
      <c r="DM25" s="84"/>
      <c r="DN25" s="98"/>
      <c r="DO25" s="84"/>
      <c r="DP25" s="98"/>
      <c r="DQ25" s="84"/>
      <c r="DR25" s="98"/>
      <c r="DS25" s="84"/>
      <c r="DT25" s="98"/>
      <c r="DU25" s="84"/>
      <c r="DV25" s="98"/>
      <c r="DW25" s="84"/>
      <c r="DX25" s="98"/>
      <c r="DY25" s="84"/>
      <c r="DZ25" s="98"/>
      <c r="EA25" s="84"/>
      <c r="EB25" s="98"/>
      <c r="EC25" s="84"/>
      <c r="ED25" s="98"/>
      <c r="EE25" s="84"/>
      <c r="EF25" s="98"/>
      <c r="EG25" s="84"/>
      <c r="EH25" s="98"/>
      <c r="EI25" s="84"/>
    </row>
    <row r="26" spans="1:139" x14ac:dyDescent="0.2">
      <c r="A26" s="1">
        <v>97233</v>
      </c>
      <c r="B26" s="34" t="s">
        <v>16</v>
      </c>
      <c r="C26" s="12"/>
      <c r="D26" s="84"/>
      <c r="E26" s="12"/>
      <c r="F26" s="84"/>
      <c r="G26" s="12"/>
      <c r="H26" s="84"/>
      <c r="I26" s="12"/>
      <c r="J26" s="84"/>
      <c r="K26" s="12"/>
      <c r="L26" s="84"/>
      <c r="M26" s="30"/>
      <c r="N26" s="102"/>
      <c r="O26" s="34" t="s">
        <v>16</v>
      </c>
      <c r="P26" s="98"/>
      <c r="Q26" s="84"/>
      <c r="R26" s="98"/>
      <c r="S26" s="84"/>
      <c r="T26" s="98"/>
      <c r="U26" s="84"/>
      <c r="V26" s="98"/>
      <c r="W26" s="84"/>
      <c r="X26" s="98"/>
      <c r="Y26" s="84"/>
      <c r="Z26" s="98"/>
      <c r="AA26" s="84"/>
      <c r="AB26" s="98"/>
      <c r="AC26" s="84"/>
      <c r="AD26" s="98"/>
      <c r="AE26" s="84"/>
      <c r="AF26" s="98"/>
      <c r="AG26" s="84"/>
      <c r="AH26" s="98"/>
      <c r="AI26" s="84"/>
      <c r="AJ26" s="98"/>
      <c r="AK26" s="84"/>
      <c r="AL26" s="98"/>
      <c r="AM26" s="84"/>
      <c r="AN26" s="98"/>
      <c r="AO26" s="84"/>
      <c r="AP26" s="98"/>
      <c r="AQ26" s="84"/>
      <c r="AR26" s="98"/>
      <c r="AS26" s="84"/>
      <c r="AT26" s="98"/>
      <c r="AU26" s="84"/>
      <c r="AV26" s="98"/>
      <c r="AW26" s="84"/>
      <c r="AX26" s="98"/>
      <c r="AY26" s="84" t="e">
        <f t="shared" si="1"/>
        <v>#DIV/0!</v>
      </c>
      <c r="AZ26" s="62"/>
      <c r="BA26" s="34" t="s">
        <v>16</v>
      </c>
      <c r="BB26" s="98"/>
      <c r="BC26" s="84"/>
      <c r="BD26" s="98"/>
      <c r="BE26" s="84"/>
      <c r="BF26" s="98"/>
      <c r="BG26" s="84"/>
      <c r="BH26" s="98"/>
      <c r="BI26" s="84"/>
      <c r="BJ26" s="98"/>
      <c r="BK26" s="84"/>
      <c r="BL26" s="98"/>
      <c r="BM26" s="84"/>
      <c r="BN26" s="98"/>
      <c r="BO26" s="84"/>
      <c r="BP26" s="98"/>
      <c r="BQ26" s="84"/>
      <c r="BR26" s="98"/>
      <c r="BS26" s="84"/>
      <c r="BT26" s="98"/>
      <c r="BU26" s="84"/>
      <c r="BV26" s="98"/>
      <c r="BW26" s="84"/>
      <c r="BX26" s="98"/>
      <c r="BY26" s="84"/>
      <c r="BZ26" s="98"/>
      <c r="CA26" s="84"/>
      <c r="CB26" s="98"/>
      <c r="CC26" s="84"/>
      <c r="CD26" s="98"/>
      <c r="CE26" s="84"/>
      <c r="CF26" s="98"/>
      <c r="CG26" s="84"/>
      <c r="CH26" s="98"/>
      <c r="CI26" s="84"/>
      <c r="CJ26" s="98"/>
      <c r="CK26" s="84"/>
      <c r="CL26" s="62"/>
      <c r="CM26" s="34" t="s">
        <v>16</v>
      </c>
      <c r="CN26" s="98"/>
      <c r="CO26" s="84"/>
      <c r="CP26" s="98"/>
      <c r="CQ26" s="84"/>
      <c r="CR26" s="98"/>
      <c r="CS26" s="84"/>
      <c r="CT26" s="98"/>
      <c r="CU26" s="84"/>
      <c r="CV26" s="98"/>
      <c r="CW26" s="84"/>
      <c r="CX26" s="98"/>
      <c r="CY26" s="84"/>
      <c r="CZ26" s="98"/>
      <c r="DA26" s="84"/>
      <c r="DB26" s="98"/>
      <c r="DC26" s="84"/>
      <c r="DD26" s="98"/>
      <c r="DE26" s="84"/>
      <c r="DF26" s="98"/>
      <c r="DG26" s="84"/>
      <c r="DH26" s="98"/>
      <c r="DI26" s="84"/>
      <c r="DJ26" s="98"/>
      <c r="DK26" s="84"/>
      <c r="DL26" s="98"/>
      <c r="DM26" s="84"/>
      <c r="DN26" s="98"/>
      <c r="DO26" s="84"/>
      <c r="DP26" s="98"/>
      <c r="DQ26" s="84"/>
      <c r="DR26" s="98"/>
      <c r="DS26" s="84"/>
      <c r="DT26" s="98"/>
      <c r="DU26" s="84"/>
      <c r="DV26" s="98"/>
      <c r="DW26" s="84"/>
      <c r="DX26" s="98"/>
      <c r="DY26" s="84"/>
      <c r="DZ26" s="98"/>
      <c r="EA26" s="84"/>
      <c r="EB26" s="98"/>
      <c r="EC26" s="84"/>
      <c r="ED26" s="98"/>
      <c r="EE26" s="84"/>
      <c r="EF26" s="98"/>
      <c r="EG26" s="84"/>
      <c r="EH26" s="98"/>
      <c r="EI26" s="84"/>
    </row>
    <row r="27" spans="1:139" x14ac:dyDescent="0.2">
      <c r="A27" s="1">
        <v>97219</v>
      </c>
      <c r="B27" s="34" t="s">
        <v>31</v>
      </c>
      <c r="C27" s="12"/>
      <c r="D27" s="84"/>
      <c r="E27" s="12"/>
      <c r="F27" s="84"/>
      <c r="G27" s="12"/>
      <c r="H27" s="84"/>
      <c r="I27" s="12"/>
      <c r="J27" s="84"/>
      <c r="K27" s="12"/>
      <c r="L27" s="84"/>
      <c r="M27" s="30"/>
      <c r="N27" s="102"/>
      <c r="O27" s="34" t="s">
        <v>31</v>
      </c>
      <c r="P27" s="98"/>
      <c r="Q27" s="84"/>
      <c r="R27" s="98"/>
      <c r="S27" s="84"/>
      <c r="T27" s="98"/>
      <c r="U27" s="84"/>
      <c r="V27" s="98"/>
      <c r="W27" s="84"/>
      <c r="X27" s="98"/>
      <c r="Y27" s="84"/>
      <c r="Z27" s="98"/>
      <c r="AA27" s="84"/>
      <c r="AB27" s="98"/>
      <c r="AC27" s="84"/>
      <c r="AD27" s="98"/>
      <c r="AE27" s="84"/>
      <c r="AF27" s="98"/>
      <c r="AG27" s="84"/>
      <c r="AH27" s="98"/>
      <c r="AI27" s="84"/>
      <c r="AJ27" s="98"/>
      <c r="AK27" s="84"/>
      <c r="AL27" s="98"/>
      <c r="AM27" s="84"/>
      <c r="AN27" s="98"/>
      <c r="AO27" s="84"/>
      <c r="AP27" s="98"/>
      <c r="AQ27" s="84"/>
      <c r="AR27" s="98"/>
      <c r="AS27" s="84"/>
      <c r="AT27" s="98"/>
      <c r="AU27" s="84"/>
      <c r="AV27" s="98"/>
      <c r="AW27" s="84"/>
      <c r="AX27" s="98"/>
      <c r="AY27" s="84" t="e">
        <f t="shared" si="1"/>
        <v>#DIV/0!</v>
      </c>
      <c r="AZ27" s="62"/>
      <c r="BA27" s="34" t="s">
        <v>31</v>
      </c>
      <c r="BB27" s="98"/>
      <c r="BC27" s="84"/>
      <c r="BD27" s="98"/>
      <c r="BE27" s="84"/>
      <c r="BF27" s="98"/>
      <c r="BG27" s="84"/>
      <c r="BH27" s="98"/>
      <c r="BI27" s="84"/>
      <c r="BJ27" s="98"/>
      <c r="BK27" s="84"/>
      <c r="BL27" s="98"/>
      <c r="BM27" s="84"/>
      <c r="BN27" s="98"/>
      <c r="BO27" s="84"/>
      <c r="BP27" s="98"/>
      <c r="BQ27" s="84"/>
      <c r="BR27" s="98"/>
      <c r="BS27" s="84"/>
      <c r="BT27" s="98"/>
      <c r="BU27" s="84"/>
      <c r="BV27" s="98"/>
      <c r="BW27" s="84"/>
      <c r="BX27" s="98"/>
      <c r="BY27" s="84"/>
      <c r="BZ27" s="98"/>
      <c r="CA27" s="84"/>
      <c r="CB27" s="98"/>
      <c r="CC27" s="84"/>
      <c r="CD27" s="98"/>
      <c r="CE27" s="84"/>
      <c r="CF27" s="98"/>
      <c r="CG27" s="84"/>
      <c r="CH27" s="98"/>
      <c r="CI27" s="84"/>
      <c r="CJ27" s="98"/>
      <c r="CK27" s="84"/>
      <c r="CL27" s="62"/>
      <c r="CM27" s="34" t="s">
        <v>31</v>
      </c>
      <c r="CN27" s="98"/>
      <c r="CO27" s="84"/>
      <c r="CP27" s="98"/>
      <c r="CQ27" s="84"/>
      <c r="CR27" s="98"/>
      <c r="CS27" s="84"/>
      <c r="CT27" s="98"/>
      <c r="CU27" s="84"/>
      <c r="CV27" s="98"/>
      <c r="CW27" s="84"/>
      <c r="CX27" s="98"/>
      <c r="CY27" s="84"/>
      <c r="CZ27" s="98"/>
      <c r="DA27" s="84"/>
      <c r="DB27" s="98"/>
      <c r="DC27" s="84"/>
      <c r="DD27" s="98"/>
      <c r="DE27" s="84"/>
      <c r="DF27" s="98"/>
      <c r="DG27" s="84"/>
      <c r="DH27" s="98"/>
      <c r="DI27" s="84"/>
      <c r="DJ27" s="98"/>
      <c r="DK27" s="84"/>
      <c r="DL27" s="98"/>
      <c r="DM27" s="84"/>
      <c r="DN27" s="98"/>
      <c r="DO27" s="84"/>
      <c r="DP27" s="98"/>
      <c r="DQ27" s="84"/>
      <c r="DR27" s="98"/>
      <c r="DS27" s="84"/>
      <c r="DT27" s="98"/>
      <c r="DU27" s="84"/>
      <c r="DV27" s="98"/>
      <c r="DW27" s="84"/>
      <c r="DX27" s="98"/>
      <c r="DY27" s="84"/>
      <c r="DZ27" s="98"/>
      <c r="EA27" s="84"/>
      <c r="EB27" s="98"/>
      <c r="EC27" s="84"/>
      <c r="ED27" s="98"/>
      <c r="EE27" s="84"/>
      <c r="EF27" s="98"/>
      <c r="EG27" s="84"/>
      <c r="EH27" s="98"/>
      <c r="EI27" s="84"/>
    </row>
    <row r="28" spans="1:139" s="55" customFormat="1" x14ac:dyDescent="0.2">
      <c r="A28" s="107">
        <v>97225</v>
      </c>
      <c r="B28" s="34" t="s">
        <v>20</v>
      </c>
      <c r="C28" s="14"/>
      <c r="D28" s="84"/>
      <c r="E28" s="14"/>
      <c r="F28" s="84"/>
      <c r="G28" s="14"/>
      <c r="H28" s="84"/>
      <c r="I28" s="14"/>
      <c r="J28" s="84"/>
      <c r="K28" s="14"/>
      <c r="L28" s="84"/>
      <c r="M28" s="30"/>
      <c r="N28" s="102"/>
      <c r="O28" s="34" t="s">
        <v>20</v>
      </c>
      <c r="P28" s="108"/>
      <c r="Q28" s="84"/>
      <c r="R28" s="108"/>
      <c r="S28" s="84"/>
      <c r="T28" s="108"/>
      <c r="U28" s="84"/>
      <c r="V28" s="108"/>
      <c r="W28" s="84"/>
      <c r="X28" s="108"/>
      <c r="Y28" s="84"/>
      <c r="Z28" s="108"/>
      <c r="AA28" s="84"/>
      <c r="AB28" s="108"/>
      <c r="AC28" s="84"/>
      <c r="AD28" s="108"/>
      <c r="AE28" s="84"/>
      <c r="AF28" s="108"/>
      <c r="AG28" s="84"/>
      <c r="AH28" s="108"/>
      <c r="AI28" s="84"/>
      <c r="AJ28" s="108"/>
      <c r="AK28" s="84"/>
      <c r="AL28" s="108"/>
      <c r="AM28" s="84"/>
      <c r="AN28" s="108"/>
      <c r="AO28" s="84"/>
      <c r="AP28" s="108"/>
      <c r="AQ28" s="84"/>
      <c r="AR28" s="108"/>
      <c r="AS28" s="84"/>
      <c r="AT28" s="108"/>
      <c r="AU28" s="84"/>
      <c r="AV28" s="108"/>
      <c r="AW28" s="84"/>
      <c r="AX28" s="108"/>
      <c r="AY28" s="84" t="e">
        <f t="shared" si="1"/>
        <v>#DIV/0!</v>
      </c>
      <c r="AZ28" s="62"/>
      <c r="BA28" s="34" t="s">
        <v>20</v>
      </c>
      <c r="BB28" s="108"/>
      <c r="BC28" s="84"/>
      <c r="BD28" s="108"/>
      <c r="BE28" s="84"/>
      <c r="BF28" s="108"/>
      <c r="BG28" s="84"/>
      <c r="BH28" s="108"/>
      <c r="BI28" s="84"/>
      <c r="BJ28" s="108"/>
      <c r="BK28" s="84"/>
      <c r="BL28" s="108"/>
      <c r="BM28" s="84"/>
      <c r="BN28" s="108"/>
      <c r="BO28" s="84"/>
      <c r="BP28" s="108"/>
      <c r="BQ28" s="84"/>
      <c r="BR28" s="108"/>
      <c r="BS28" s="84"/>
      <c r="BT28" s="108"/>
      <c r="BU28" s="84"/>
      <c r="BV28" s="108"/>
      <c r="BW28" s="84"/>
      <c r="BX28" s="108"/>
      <c r="BY28" s="84"/>
      <c r="BZ28" s="108"/>
      <c r="CA28" s="84"/>
      <c r="CB28" s="108"/>
      <c r="CC28" s="84"/>
      <c r="CD28" s="108"/>
      <c r="CE28" s="84"/>
      <c r="CF28" s="108"/>
      <c r="CG28" s="84"/>
      <c r="CH28" s="108"/>
      <c r="CI28" s="84"/>
      <c r="CJ28" s="108"/>
      <c r="CK28" s="84"/>
      <c r="CL28" s="62"/>
      <c r="CM28" s="34" t="s">
        <v>20</v>
      </c>
      <c r="CN28" s="108"/>
      <c r="CO28" s="84"/>
      <c r="CP28" s="108"/>
      <c r="CQ28" s="84"/>
      <c r="CR28" s="108"/>
      <c r="CS28" s="84"/>
      <c r="CT28" s="108"/>
      <c r="CU28" s="84"/>
      <c r="CV28" s="108"/>
      <c r="CW28" s="84"/>
      <c r="CX28" s="108"/>
      <c r="CY28" s="84"/>
      <c r="CZ28" s="108"/>
      <c r="DA28" s="84"/>
      <c r="DB28" s="108"/>
      <c r="DC28" s="84"/>
      <c r="DD28" s="108"/>
      <c r="DE28" s="84"/>
      <c r="DF28" s="108"/>
      <c r="DG28" s="84"/>
      <c r="DH28" s="108"/>
      <c r="DI28" s="84"/>
      <c r="DJ28" s="108"/>
      <c r="DK28" s="84"/>
      <c r="DL28" s="108"/>
      <c r="DM28" s="84"/>
      <c r="DN28" s="108"/>
      <c r="DO28" s="84"/>
      <c r="DP28" s="108"/>
      <c r="DQ28" s="84"/>
      <c r="DR28" s="108"/>
      <c r="DS28" s="84"/>
      <c r="DT28" s="108"/>
      <c r="DU28" s="84"/>
      <c r="DV28" s="108"/>
      <c r="DW28" s="84"/>
      <c r="DX28" s="108"/>
      <c r="DY28" s="84"/>
      <c r="DZ28" s="108"/>
      <c r="EA28" s="84"/>
      <c r="EB28" s="108"/>
      <c r="EC28" s="84"/>
      <c r="ED28" s="108"/>
      <c r="EE28" s="84"/>
      <c r="EF28" s="108"/>
      <c r="EG28" s="84"/>
      <c r="EH28" s="108"/>
      <c r="EI28" s="84"/>
    </row>
    <row r="29" spans="1:139" x14ac:dyDescent="0.2">
      <c r="A29" s="3"/>
      <c r="B29" s="37" t="s">
        <v>37</v>
      </c>
      <c r="C29" s="17"/>
      <c r="D29" s="27"/>
      <c r="E29" s="17"/>
      <c r="F29" s="27"/>
      <c r="G29" s="17"/>
      <c r="H29" s="27"/>
      <c r="I29" s="17"/>
      <c r="J29" s="27"/>
      <c r="K29" s="17"/>
      <c r="L29" s="27"/>
      <c r="M29" s="32"/>
      <c r="N29" s="103"/>
      <c r="O29" s="37" t="s">
        <v>37</v>
      </c>
      <c r="P29" s="17"/>
      <c r="Q29" s="27"/>
      <c r="R29" s="17"/>
      <c r="S29" s="27"/>
      <c r="T29" s="17"/>
      <c r="U29" s="27"/>
      <c r="V29" s="17"/>
      <c r="W29" s="27"/>
      <c r="X29" s="17"/>
      <c r="Y29" s="27"/>
      <c r="Z29" s="17"/>
      <c r="AA29" s="27"/>
      <c r="AB29" s="17"/>
      <c r="AC29" s="27"/>
      <c r="AD29" s="17"/>
      <c r="AE29" s="27"/>
      <c r="AF29" s="17"/>
      <c r="AG29" s="27"/>
      <c r="AH29" s="17"/>
      <c r="AI29" s="27"/>
      <c r="AJ29" s="17"/>
      <c r="AK29" s="27"/>
      <c r="AL29" s="17"/>
      <c r="AM29" s="27"/>
      <c r="AN29" s="17"/>
      <c r="AO29" s="27"/>
      <c r="AP29" s="17"/>
      <c r="AQ29" s="27"/>
      <c r="AR29" s="17"/>
      <c r="AS29" s="27"/>
      <c r="AT29" s="17"/>
      <c r="AU29" s="27"/>
      <c r="AV29" s="17"/>
      <c r="AW29" s="27"/>
      <c r="AX29" s="17"/>
      <c r="AY29" s="27" t="e">
        <f t="shared" si="1"/>
        <v>#DIV/0!</v>
      </c>
      <c r="AZ29" s="62"/>
      <c r="BA29" s="37" t="s">
        <v>37</v>
      </c>
      <c r="BB29" s="17"/>
      <c r="BC29" s="27"/>
      <c r="BD29" s="17"/>
      <c r="BE29" s="27"/>
      <c r="BF29" s="17"/>
      <c r="BG29" s="27"/>
      <c r="BH29" s="17"/>
      <c r="BI29" s="27"/>
      <c r="BJ29" s="17"/>
      <c r="BK29" s="27"/>
      <c r="BL29" s="17"/>
      <c r="BM29" s="27"/>
      <c r="BN29" s="17"/>
      <c r="BO29" s="27"/>
      <c r="BP29" s="17"/>
      <c r="BQ29" s="27"/>
      <c r="BR29" s="17"/>
      <c r="BS29" s="27"/>
      <c r="BT29" s="17"/>
      <c r="BU29" s="27"/>
      <c r="BV29" s="17"/>
      <c r="BW29" s="27"/>
      <c r="BX29" s="17"/>
      <c r="BY29" s="27"/>
      <c r="BZ29" s="17"/>
      <c r="CA29" s="27"/>
      <c r="CB29" s="17"/>
      <c r="CC29" s="27"/>
      <c r="CD29" s="17"/>
      <c r="CE29" s="27"/>
      <c r="CF29" s="17"/>
      <c r="CG29" s="27"/>
      <c r="CH29" s="17"/>
      <c r="CI29" s="27"/>
      <c r="CJ29" s="17"/>
      <c r="CK29" s="27"/>
      <c r="CL29" s="62"/>
      <c r="CM29" s="37" t="s">
        <v>37</v>
      </c>
      <c r="CN29" s="17"/>
      <c r="CO29" s="27"/>
      <c r="CP29" s="17"/>
      <c r="CQ29" s="27"/>
      <c r="CR29" s="17"/>
      <c r="CS29" s="27"/>
      <c r="CT29" s="17"/>
      <c r="CU29" s="27"/>
      <c r="CV29" s="17"/>
      <c r="CW29" s="27"/>
      <c r="CX29" s="17"/>
      <c r="CY29" s="27"/>
      <c r="CZ29" s="17"/>
      <c r="DA29" s="27"/>
      <c r="DB29" s="17"/>
      <c r="DC29" s="27"/>
      <c r="DD29" s="17"/>
      <c r="DE29" s="27"/>
      <c r="DF29" s="17"/>
      <c r="DG29" s="27"/>
      <c r="DH29" s="17"/>
      <c r="DI29" s="27"/>
      <c r="DJ29" s="17"/>
      <c r="DK29" s="27"/>
      <c r="DL29" s="17"/>
      <c r="DM29" s="27"/>
      <c r="DN29" s="17"/>
      <c r="DO29" s="27"/>
      <c r="DP29" s="17"/>
      <c r="DQ29" s="27"/>
      <c r="DR29" s="17"/>
      <c r="DS29" s="27"/>
      <c r="DT29" s="17"/>
      <c r="DU29" s="27"/>
      <c r="DV29" s="17"/>
      <c r="DW29" s="27"/>
      <c r="DX29" s="17"/>
      <c r="DY29" s="27"/>
      <c r="DZ29" s="17"/>
      <c r="EA29" s="27"/>
      <c r="EB29" s="17"/>
      <c r="EC29" s="27"/>
      <c r="ED29" s="17"/>
      <c r="EE29" s="27"/>
      <c r="EF29" s="17"/>
      <c r="EG29" s="27"/>
      <c r="EH29" s="17"/>
      <c r="EI29" s="27"/>
    </row>
    <row r="30" spans="1:139" ht="13.5" thickBot="1" x14ac:dyDescent="0.25">
      <c r="A30" s="3"/>
      <c r="B30" s="36" t="s">
        <v>39</v>
      </c>
      <c r="C30" s="16"/>
      <c r="D30" s="53"/>
      <c r="E30" s="16"/>
      <c r="F30" s="53"/>
      <c r="G30" s="16"/>
      <c r="H30" s="53"/>
      <c r="I30" s="16"/>
      <c r="J30" s="53"/>
      <c r="K30" s="16"/>
      <c r="L30" s="53"/>
      <c r="M30" s="48"/>
      <c r="N30" s="103"/>
      <c r="O30" s="36" t="s">
        <v>39</v>
      </c>
      <c r="P30" s="16"/>
      <c r="Q30" s="53"/>
      <c r="R30" s="16"/>
      <c r="S30" s="53"/>
      <c r="T30" s="16"/>
      <c r="U30" s="53"/>
      <c r="V30" s="16"/>
      <c r="W30" s="53"/>
      <c r="X30" s="16"/>
      <c r="Y30" s="53"/>
      <c r="Z30" s="16"/>
      <c r="AA30" s="53"/>
      <c r="AB30" s="16"/>
      <c r="AC30" s="53"/>
      <c r="AD30" s="16"/>
      <c r="AE30" s="53"/>
      <c r="AF30" s="16"/>
      <c r="AG30" s="53"/>
      <c r="AH30" s="16"/>
      <c r="AI30" s="53"/>
      <c r="AJ30" s="16"/>
      <c r="AK30" s="53"/>
      <c r="AL30" s="16"/>
      <c r="AM30" s="53"/>
      <c r="AN30" s="16"/>
      <c r="AO30" s="53"/>
      <c r="AP30" s="16"/>
      <c r="AQ30" s="53"/>
      <c r="AR30" s="16"/>
      <c r="AS30" s="53"/>
      <c r="AT30" s="16"/>
      <c r="AU30" s="53"/>
      <c r="AV30" s="16"/>
      <c r="AW30" s="53"/>
      <c r="AX30" s="16"/>
      <c r="AY30" s="53" t="e">
        <f t="shared" si="1"/>
        <v>#DIV/0!</v>
      </c>
      <c r="AZ30" s="62"/>
      <c r="BA30" s="36" t="s">
        <v>39</v>
      </c>
      <c r="BB30" s="16"/>
      <c r="BC30" s="53"/>
      <c r="BD30" s="16"/>
      <c r="BE30" s="53"/>
      <c r="BF30" s="16"/>
      <c r="BG30" s="53"/>
      <c r="BH30" s="16"/>
      <c r="BI30" s="53"/>
      <c r="BJ30" s="16"/>
      <c r="BK30" s="53"/>
      <c r="BL30" s="16"/>
      <c r="BM30" s="53"/>
      <c r="BN30" s="16"/>
      <c r="BO30" s="53"/>
      <c r="BP30" s="16"/>
      <c r="BQ30" s="53"/>
      <c r="BR30" s="16"/>
      <c r="BS30" s="53"/>
      <c r="BT30" s="16"/>
      <c r="BU30" s="53"/>
      <c r="BV30" s="16"/>
      <c r="BW30" s="53"/>
      <c r="BX30" s="16"/>
      <c r="BY30" s="53"/>
      <c r="BZ30" s="16"/>
      <c r="CA30" s="53"/>
      <c r="CB30" s="16"/>
      <c r="CC30" s="53"/>
      <c r="CD30" s="16"/>
      <c r="CE30" s="53"/>
      <c r="CF30" s="16"/>
      <c r="CG30" s="53"/>
      <c r="CH30" s="16"/>
      <c r="CI30" s="53"/>
      <c r="CJ30" s="16"/>
      <c r="CK30" s="53"/>
      <c r="CL30" s="62"/>
      <c r="CM30" s="36" t="s">
        <v>39</v>
      </c>
      <c r="CN30" s="16"/>
      <c r="CO30" s="53"/>
      <c r="CP30" s="16"/>
      <c r="CQ30" s="53"/>
      <c r="CR30" s="16"/>
      <c r="CS30" s="53"/>
      <c r="CT30" s="16"/>
      <c r="CU30" s="53"/>
      <c r="CV30" s="16"/>
      <c r="CW30" s="53"/>
      <c r="CX30" s="16"/>
      <c r="CY30" s="53"/>
      <c r="CZ30" s="16"/>
      <c r="DA30" s="53"/>
      <c r="DB30" s="16"/>
      <c r="DC30" s="53"/>
      <c r="DD30" s="16"/>
      <c r="DE30" s="53"/>
      <c r="DF30" s="16"/>
      <c r="DG30" s="53"/>
      <c r="DH30" s="16"/>
      <c r="DI30" s="53"/>
      <c r="DJ30" s="16"/>
      <c r="DK30" s="53"/>
      <c r="DL30" s="16"/>
      <c r="DM30" s="53"/>
      <c r="DN30" s="16"/>
      <c r="DO30" s="53"/>
      <c r="DP30" s="16"/>
      <c r="DQ30" s="53"/>
      <c r="DR30" s="16"/>
      <c r="DS30" s="53"/>
      <c r="DT30" s="16"/>
      <c r="DU30" s="53"/>
      <c r="DV30" s="16"/>
      <c r="DW30" s="53"/>
      <c r="DX30" s="16"/>
      <c r="DY30" s="53"/>
      <c r="DZ30" s="16"/>
      <c r="EA30" s="53"/>
      <c r="EB30" s="16"/>
      <c r="EC30" s="53"/>
      <c r="ED30" s="16"/>
      <c r="EE30" s="53"/>
      <c r="EF30" s="16"/>
      <c r="EG30" s="53"/>
      <c r="EH30" s="16"/>
      <c r="EI30" s="53"/>
    </row>
    <row r="31" spans="1:139" x14ac:dyDescent="0.2">
      <c r="A31" s="1">
        <v>97210</v>
      </c>
      <c r="B31" s="33" t="s">
        <v>33</v>
      </c>
      <c r="C31" s="12"/>
      <c r="D31" s="86"/>
      <c r="E31" s="12"/>
      <c r="F31" s="86"/>
      <c r="G31" s="12"/>
      <c r="H31" s="86"/>
      <c r="I31" s="12"/>
      <c r="J31" s="86"/>
      <c r="K31" s="12"/>
      <c r="L31" s="86"/>
      <c r="M31" s="47"/>
      <c r="N31" s="102"/>
      <c r="O31" s="33" t="s">
        <v>33</v>
      </c>
      <c r="P31" s="98"/>
      <c r="Q31" s="86"/>
      <c r="R31" s="98"/>
      <c r="S31" s="86"/>
      <c r="T31" s="98"/>
      <c r="U31" s="86"/>
      <c r="V31" s="98"/>
      <c r="W31" s="86"/>
      <c r="X31" s="98"/>
      <c r="Y31" s="86"/>
      <c r="Z31" s="98"/>
      <c r="AA31" s="86"/>
      <c r="AB31" s="98"/>
      <c r="AC31" s="86"/>
      <c r="AD31" s="98"/>
      <c r="AE31" s="86"/>
      <c r="AF31" s="98"/>
      <c r="AG31" s="86"/>
      <c r="AH31" s="98"/>
      <c r="AI31" s="86"/>
      <c r="AJ31" s="98"/>
      <c r="AK31" s="86"/>
      <c r="AL31" s="98"/>
      <c r="AM31" s="86"/>
      <c r="AN31" s="98"/>
      <c r="AO31" s="86"/>
      <c r="AP31" s="98"/>
      <c r="AQ31" s="86"/>
      <c r="AR31" s="98"/>
      <c r="AS31" s="86"/>
      <c r="AT31" s="98"/>
      <c r="AU31" s="86"/>
      <c r="AV31" s="98"/>
      <c r="AW31" s="86"/>
      <c r="AX31" s="98"/>
      <c r="AY31" s="86" t="e">
        <f t="shared" si="1"/>
        <v>#DIV/0!</v>
      </c>
      <c r="AZ31" s="62"/>
      <c r="BA31" s="33" t="s">
        <v>33</v>
      </c>
      <c r="BB31" s="98"/>
      <c r="BC31" s="86"/>
      <c r="BD31" s="98"/>
      <c r="BE31" s="86"/>
      <c r="BF31" s="98"/>
      <c r="BG31" s="86"/>
      <c r="BH31" s="98"/>
      <c r="BI31" s="86"/>
      <c r="BJ31" s="98"/>
      <c r="BK31" s="86"/>
      <c r="BL31" s="98"/>
      <c r="BM31" s="86"/>
      <c r="BN31" s="98"/>
      <c r="BO31" s="86"/>
      <c r="BP31" s="98"/>
      <c r="BQ31" s="86"/>
      <c r="BR31" s="98"/>
      <c r="BS31" s="86"/>
      <c r="BT31" s="98"/>
      <c r="BU31" s="86"/>
      <c r="BV31" s="98"/>
      <c r="BW31" s="86"/>
      <c r="BX31" s="98"/>
      <c r="BY31" s="86"/>
      <c r="BZ31" s="98"/>
      <c r="CA31" s="86"/>
      <c r="CB31" s="98"/>
      <c r="CC31" s="86"/>
      <c r="CD31" s="98"/>
      <c r="CE31" s="86"/>
      <c r="CF31" s="98"/>
      <c r="CG31" s="86"/>
      <c r="CH31" s="98"/>
      <c r="CI31" s="86"/>
      <c r="CJ31" s="98"/>
      <c r="CK31" s="86"/>
      <c r="CL31" s="62"/>
      <c r="CM31" s="33" t="s">
        <v>33</v>
      </c>
      <c r="CN31" s="98"/>
      <c r="CO31" s="86"/>
      <c r="CP31" s="98"/>
      <c r="CQ31" s="86"/>
      <c r="CR31" s="98"/>
      <c r="CS31" s="86"/>
      <c r="CT31" s="98"/>
      <c r="CU31" s="86"/>
      <c r="CV31" s="98"/>
      <c r="CW31" s="86"/>
      <c r="CX31" s="98"/>
      <c r="CY31" s="86"/>
      <c r="CZ31" s="98"/>
      <c r="DA31" s="86"/>
      <c r="DB31" s="98"/>
      <c r="DC31" s="86"/>
      <c r="DD31" s="98"/>
      <c r="DE31" s="86"/>
      <c r="DF31" s="98"/>
      <c r="DG31" s="86"/>
      <c r="DH31" s="98"/>
      <c r="DI31" s="86"/>
      <c r="DJ31" s="98"/>
      <c r="DK31" s="86"/>
      <c r="DL31" s="98"/>
      <c r="DM31" s="86"/>
      <c r="DN31" s="98"/>
      <c r="DO31" s="86"/>
      <c r="DP31" s="98"/>
      <c r="DQ31" s="86"/>
      <c r="DR31" s="98"/>
      <c r="DS31" s="86"/>
      <c r="DT31" s="98"/>
      <c r="DU31" s="86"/>
      <c r="DV31" s="98"/>
      <c r="DW31" s="86"/>
      <c r="DX31" s="98"/>
      <c r="DY31" s="86"/>
      <c r="DZ31" s="98"/>
      <c r="EA31" s="86"/>
      <c r="EB31" s="98"/>
      <c r="EC31" s="86"/>
      <c r="ED31" s="98"/>
      <c r="EE31" s="86"/>
      <c r="EF31" s="98"/>
      <c r="EG31" s="86"/>
      <c r="EH31" s="98"/>
      <c r="EI31" s="86"/>
    </row>
    <row r="32" spans="1:139" x14ac:dyDescent="0.2">
      <c r="A32" s="1">
        <v>97217</v>
      </c>
      <c r="B32" s="34" t="s">
        <v>14</v>
      </c>
      <c r="C32" s="12"/>
      <c r="D32" s="84"/>
      <c r="E32" s="12"/>
      <c r="F32" s="84"/>
      <c r="G32" s="12"/>
      <c r="H32" s="84"/>
      <c r="I32" s="12"/>
      <c r="J32" s="84"/>
      <c r="K32" s="12"/>
      <c r="L32" s="84"/>
      <c r="M32" s="30"/>
      <c r="N32" s="102"/>
      <c r="O32" s="34" t="s">
        <v>14</v>
      </c>
      <c r="P32" s="98"/>
      <c r="Q32" s="84"/>
      <c r="R32" s="98"/>
      <c r="S32" s="84"/>
      <c r="T32" s="98"/>
      <c r="U32" s="84"/>
      <c r="V32" s="98"/>
      <c r="W32" s="84"/>
      <c r="X32" s="98"/>
      <c r="Y32" s="84"/>
      <c r="Z32" s="98"/>
      <c r="AA32" s="84"/>
      <c r="AB32" s="98"/>
      <c r="AC32" s="84"/>
      <c r="AD32" s="98"/>
      <c r="AE32" s="84"/>
      <c r="AF32" s="98"/>
      <c r="AG32" s="84"/>
      <c r="AH32" s="98"/>
      <c r="AI32" s="84"/>
      <c r="AJ32" s="98"/>
      <c r="AK32" s="84"/>
      <c r="AL32" s="98"/>
      <c r="AM32" s="84"/>
      <c r="AN32" s="98"/>
      <c r="AO32" s="84"/>
      <c r="AP32" s="98"/>
      <c r="AQ32" s="84"/>
      <c r="AR32" s="98"/>
      <c r="AS32" s="84"/>
      <c r="AT32" s="98"/>
      <c r="AU32" s="84"/>
      <c r="AV32" s="98"/>
      <c r="AW32" s="84"/>
      <c r="AX32" s="98"/>
      <c r="AY32" s="84" t="e">
        <f t="shared" si="1"/>
        <v>#DIV/0!</v>
      </c>
      <c r="AZ32" s="62"/>
      <c r="BA32" s="34" t="s">
        <v>14</v>
      </c>
      <c r="BB32" s="98"/>
      <c r="BC32" s="84"/>
      <c r="BD32" s="98"/>
      <c r="BE32" s="84"/>
      <c r="BF32" s="98"/>
      <c r="BG32" s="84"/>
      <c r="BH32" s="98"/>
      <c r="BI32" s="84"/>
      <c r="BJ32" s="98"/>
      <c r="BK32" s="84"/>
      <c r="BL32" s="98"/>
      <c r="BM32" s="84"/>
      <c r="BN32" s="98"/>
      <c r="BO32" s="84"/>
      <c r="BP32" s="98"/>
      <c r="BQ32" s="84"/>
      <c r="BR32" s="98"/>
      <c r="BS32" s="84"/>
      <c r="BT32" s="98"/>
      <c r="BU32" s="84"/>
      <c r="BV32" s="98"/>
      <c r="BW32" s="84"/>
      <c r="BX32" s="98"/>
      <c r="BY32" s="84"/>
      <c r="BZ32" s="98"/>
      <c r="CA32" s="84"/>
      <c r="CB32" s="98"/>
      <c r="CC32" s="84"/>
      <c r="CD32" s="98"/>
      <c r="CE32" s="84"/>
      <c r="CF32" s="98"/>
      <c r="CG32" s="84"/>
      <c r="CH32" s="98"/>
      <c r="CI32" s="84"/>
      <c r="CJ32" s="98"/>
      <c r="CK32" s="84"/>
      <c r="CL32" s="62"/>
      <c r="CM32" s="34" t="s">
        <v>14</v>
      </c>
      <c r="CN32" s="98"/>
      <c r="CO32" s="84"/>
      <c r="CP32" s="98"/>
      <c r="CQ32" s="84"/>
      <c r="CR32" s="98"/>
      <c r="CS32" s="84"/>
      <c r="CT32" s="98"/>
      <c r="CU32" s="84"/>
      <c r="CV32" s="98"/>
      <c r="CW32" s="84"/>
      <c r="CX32" s="98"/>
      <c r="CY32" s="84"/>
      <c r="CZ32" s="98"/>
      <c r="DA32" s="84"/>
      <c r="DB32" s="98"/>
      <c r="DC32" s="84"/>
      <c r="DD32" s="98"/>
      <c r="DE32" s="84"/>
      <c r="DF32" s="98"/>
      <c r="DG32" s="84"/>
      <c r="DH32" s="98"/>
      <c r="DI32" s="84"/>
      <c r="DJ32" s="98"/>
      <c r="DK32" s="84"/>
      <c r="DL32" s="98"/>
      <c r="DM32" s="84"/>
      <c r="DN32" s="98"/>
      <c r="DO32" s="84"/>
      <c r="DP32" s="98"/>
      <c r="DQ32" s="84"/>
      <c r="DR32" s="98"/>
      <c r="DS32" s="84"/>
      <c r="DT32" s="98"/>
      <c r="DU32" s="84"/>
      <c r="DV32" s="98"/>
      <c r="DW32" s="84"/>
      <c r="DX32" s="98"/>
      <c r="DY32" s="84"/>
      <c r="DZ32" s="98"/>
      <c r="EA32" s="84"/>
      <c r="EB32" s="98"/>
      <c r="EC32" s="84"/>
      <c r="ED32" s="98"/>
      <c r="EE32" s="84"/>
      <c r="EF32" s="98"/>
      <c r="EG32" s="84"/>
      <c r="EH32" s="98"/>
      <c r="EI32" s="84"/>
    </row>
    <row r="33" spans="1:139" x14ac:dyDescent="0.2">
      <c r="A33" s="1">
        <v>97220</v>
      </c>
      <c r="B33" s="34" t="s">
        <v>28</v>
      </c>
      <c r="C33" s="12"/>
      <c r="D33" s="84"/>
      <c r="E33" s="12"/>
      <c r="F33" s="84"/>
      <c r="G33" s="12"/>
      <c r="H33" s="84"/>
      <c r="I33" s="12"/>
      <c r="J33" s="84"/>
      <c r="K33" s="12"/>
      <c r="L33" s="84"/>
      <c r="M33" s="30"/>
      <c r="N33" s="102"/>
      <c r="O33" s="34" t="s">
        <v>28</v>
      </c>
      <c r="P33" s="98"/>
      <c r="Q33" s="84"/>
      <c r="R33" s="98"/>
      <c r="S33" s="84"/>
      <c r="T33" s="98"/>
      <c r="U33" s="84"/>
      <c r="V33" s="98"/>
      <c r="W33" s="84"/>
      <c r="X33" s="98"/>
      <c r="Y33" s="84"/>
      <c r="Z33" s="98"/>
      <c r="AA33" s="84"/>
      <c r="AB33" s="98"/>
      <c r="AC33" s="84"/>
      <c r="AD33" s="98"/>
      <c r="AE33" s="84"/>
      <c r="AF33" s="98"/>
      <c r="AG33" s="84"/>
      <c r="AH33" s="98"/>
      <c r="AI33" s="84"/>
      <c r="AJ33" s="98"/>
      <c r="AK33" s="84"/>
      <c r="AL33" s="98"/>
      <c r="AM33" s="84"/>
      <c r="AN33" s="98"/>
      <c r="AO33" s="84"/>
      <c r="AP33" s="98"/>
      <c r="AQ33" s="84"/>
      <c r="AR33" s="98"/>
      <c r="AS33" s="84"/>
      <c r="AT33" s="98"/>
      <c r="AU33" s="84"/>
      <c r="AV33" s="98"/>
      <c r="AW33" s="84"/>
      <c r="AX33" s="98"/>
      <c r="AY33" s="84" t="e">
        <f t="shared" si="1"/>
        <v>#DIV/0!</v>
      </c>
      <c r="AZ33" s="62"/>
      <c r="BA33" s="34" t="s">
        <v>28</v>
      </c>
      <c r="BB33" s="98"/>
      <c r="BC33" s="84"/>
      <c r="BD33" s="98"/>
      <c r="BE33" s="84"/>
      <c r="BF33" s="98"/>
      <c r="BG33" s="84"/>
      <c r="BH33" s="98"/>
      <c r="BI33" s="84"/>
      <c r="BJ33" s="98"/>
      <c r="BK33" s="84"/>
      <c r="BL33" s="98"/>
      <c r="BM33" s="84"/>
      <c r="BN33" s="98"/>
      <c r="BO33" s="84"/>
      <c r="BP33" s="98"/>
      <c r="BQ33" s="84"/>
      <c r="BR33" s="98"/>
      <c r="BS33" s="84"/>
      <c r="BT33" s="98"/>
      <c r="BU33" s="84"/>
      <c r="BV33" s="98"/>
      <c r="BW33" s="84"/>
      <c r="BX33" s="98"/>
      <c r="BY33" s="84"/>
      <c r="BZ33" s="98"/>
      <c r="CA33" s="84"/>
      <c r="CB33" s="98"/>
      <c r="CC33" s="84"/>
      <c r="CD33" s="98"/>
      <c r="CE33" s="84"/>
      <c r="CF33" s="98"/>
      <c r="CG33" s="84"/>
      <c r="CH33" s="98"/>
      <c r="CI33" s="84"/>
      <c r="CJ33" s="98"/>
      <c r="CK33" s="84"/>
      <c r="CL33" s="62"/>
      <c r="CM33" s="34" t="s">
        <v>28</v>
      </c>
      <c r="CN33" s="98"/>
      <c r="CO33" s="84"/>
      <c r="CP33" s="98"/>
      <c r="CQ33" s="84"/>
      <c r="CR33" s="98"/>
      <c r="CS33" s="84"/>
      <c r="CT33" s="98"/>
      <c r="CU33" s="84"/>
      <c r="CV33" s="98"/>
      <c r="CW33" s="84"/>
      <c r="CX33" s="98"/>
      <c r="CY33" s="84"/>
      <c r="CZ33" s="98"/>
      <c r="DA33" s="84"/>
      <c r="DB33" s="98"/>
      <c r="DC33" s="84"/>
      <c r="DD33" s="98"/>
      <c r="DE33" s="84"/>
      <c r="DF33" s="98"/>
      <c r="DG33" s="84"/>
      <c r="DH33" s="98"/>
      <c r="DI33" s="84"/>
      <c r="DJ33" s="98"/>
      <c r="DK33" s="84"/>
      <c r="DL33" s="98"/>
      <c r="DM33" s="84"/>
      <c r="DN33" s="98"/>
      <c r="DO33" s="84"/>
      <c r="DP33" s="98"/>
      <c r="DQ33" s="84"/>
      <c r="DR33" s="98"/>
      <c r="DS33" s="84"/>
      <c r="DT33" s="98"/>
      <c r="DU33" s="84"/>
      <c r="DV33" s="98"/>
      <c r="DW33" s="84"/>
      <c r="DX33" s="98"/>
      <c r="DY33" s="84"/>
      <c r="DZ33" s="98"/>
      <c r="EA33" s="84"/>
      <c r="EB33" s="98"/>
      <c r="EC33" s="84"/>
      <c r="ED33" s="98"/>
      <c r="EE33" s="84"/>
      <c r="EF33" s="98"/>
      <c r="EG33" s="84"/>
      <c r="EH33" s="98"/>
      <c r="EI33" s="84"/>
    </row>
    <row r="34" spans="1:139" x14ac:dyDescent="0.2">
      <c r="A34" s="1">
        <v>97226</v>
      </c>
      <c r="B34" s="34" t="s">
        <v>21</v>
      </c>
      <c r="C34" s="12"/>
      <c r="D34" s="84"/>
      <c r="E34" s="12"/>
      <c r="F34" s="84"/>
      <c r="G34" s="12"/>
      <c r="H34" s="84"/>
      <c r="I34" s="12"/>
      <c r="J34" s="84"/>
      <c r="K34" s="12"/>
      <c r="L34" s="84"/>
      <c r="M34" s="30"/>
      <c r="N34" s="102"/>
      <c r="O34" s="34" t="s">
        <v>21</v>
      </c>
      <c r="P34" s="98"/>
      <c r="Q34" s="84"/>
      <c r="R34" s="98"/>
      <c r="S34" s="84"/>
      <c r="T34" s="98"/>
      <c r="U34" s="84"/>
      <c r="V34" s="98"/>
      <c r="W34" s="84"/>
      <c r="X34" s="98"/>
      <c r="Y34" s="84"/>
      <c r="Z34" s="98"/>
      <c r="AA34" s="84"/>
      <c r="AB34" s="98"/>
      <c r="AC34" s="84"/>
      <c r="AD34" s="98"/>
      <c r="AE34" s="84"/>
      <c r="AF34" s="98"/>
      <c r="AG34" s="84"/>
      <c r="AH34" s="98"/>
      <c r="AI34" s="84"/>
      <c r="AJ34" s="98"/>
      <c r="AK34" s="84"/>
      <c r="AL34" s="98"/>
      <c r="AM34" s="84"/>
      <c r="AN34" s="98"/>
      <c r="AO34" s="84"/>
      <c r="AP34" s="98"/>
      <c r="AQ34" s="84"/>
      <c r="AR34" s="98"/>
      <c r="AS34" s="84"/>
      <c r="AT34" s="98"/>
      <c r="AU34" s="84"/>
      <c r="AV34" s="98"/>
      <c r="AW34" s="84"/>
      <c r="AX34" s="98"/>
      <c r="AY34" s="84" t="e">
        <f t="shared" si="1"/>
        <v>#DIV/0!</v>
      </c>
      <c r="AZ34" s="62"/>
      <c r="BA34" s="34" t="s">
        <v>21</v>
      </c>
      <c r="BB34" s="98"/>
      <c r="BC34" s="84"/>
      <c r="BD34" s="98"/>
      <c r="BE34" s="84"/>
      <c r="BF34" s="98"/>
      <c r="BG34" s="84"/>
      <c r="BH34" s="98"/>
      <c r="BI34" s="84"/>
      <c r="BJ34" s="98"/>
      <c r="BK34" s="84"/>
      <c r="BL34" s="98"/>
      <c r="BM34" s="84"/>
      <c r="BN34" s="98"/>
      <c r="BO34" s="84"/>
      <c r="BP34" s="98"/>
      <c r="BQ34" s="84"/>
      <c r="BR34" s="98"/>
      <c r="BS34" s="84"/>
      <c r="BT34" s="98"/>
      <c r="BU34" s="84"/>
      <c r="BV34" s="98"/>
      <c r="BW34" s="84"/>
      <c r="BX34" s="98"/>
      <c r="BY34" s="84"/>
      <c r="BZ34" s="98"/>
      <c r="CA34" s="84"/>
      <c r="CB34" s="98"/>
      <c r="CC34" s="84"/>
      <c r="CD34" s="98"/>
      <c r="CE34" s="84"/>
      <c r="CF34" s="98"/>
      <c r="CG34" s="84"/>
      <c r="CH34" s="98"/>
      <c r="CI34" s="84"/>
      <c r="CJ34" s="98"/>
      <c r="CK34" s="84"/>
      <c r="CL34" s="62"/>
      <c r="CM34" s="34" t="s">
        <v>21</v>
      </c>
      <c r="CN34" s="98"/>
      <c r="CO34" s="84"/>
      <c r="CP34" s="98"/>
      <c r="CQ34" s="84"/>
      <c r="CR34" s="98"/>
      <c r="CS34" s="84"/>
      <c r="CT34" s="98"/>
      <c r="CU34" s="84"/>
      <c r="CV34" s="98"/>
      <c r="CW34" s="84"/>
      <c r="CX34" s="98"/>
      <c r="CY34" s="84"/>
      <c r="CZ34" s="98"/>
      <c r="DA34" s="84"/>
      <c r="DB34" s="98"/>
      <c r="DC34" s="84"/>
      <c r="DD34" s="98"/>
      <c r="DE34" s="84"/>
      <c r="DF34" s="98"/>
      <c r="DG34" s="84"/>
      <c r="DH34" s="98"/>
      <c r="DI34" s="84"/>
      <c r="DJ34" s="98"/>
      <c r="DK34" s="84"/>
      <c r="DL34" s="98"/>
      <c r="DM34" s="84"/>
      <c r="DN34" s="98"/>
      <c r="DO34" s="84"/>
      <c r="DP34" s="98"/>
      <c r="DQ34" s="84"/>
      <c r="DR34" s="98"/>
      <c r="DS34" s="84"/>
      <c r="DT34" s="98"/>
      <c r="DU34" s="84"/>
      <c r="DV34" s="98"/>
      <c r="DW34" s="84"/>
      <c r="DX34" s="98"/>
      <c r="DY34" s="84"/>
      <c r="DZ34" s="98"/>
      <c r="EA34" s="84"/>
      <c r="EB34" s="98"/>
      <c r="EC34" s="84"/>
      <c r="ED34" s="98"/>
      <c r="EE34" s="84"/>
      <c r="EF34" s="98"/>
      <c r="EG34" s="84"/>
      <c r="EH34" s="98"/>
      <c r="EI34" s="84"/>
    </row>
    <row r="35" spans="1:139" x14ac:dyDescent="0.2">
      <c r="A35" s="1">
        <v>97232</v>
      </c>
      <c r="B35" s="34" t="s">
        <v>26</v>
      </c>
      <c r="C35" s="14"/>
      <c r="D35" s="84"/>
      <c r="E35" s="14"/>
      <c r="F35" s="84"/>
      <c r="G35" s="14"/>
      <c r="H35" s="84"/>
      <c r="I35" s="14"/>
      <c r="J35" s="84"/>
      <c r="K35" s="14"/>
      <c r="L35" s="84"/>
      <c r="M35" s="30"/>
      <c r="N35" s="102"/>
      <c r="O35" s="35" t="s">
        <v>26</v>
      </c>
      <c r="P35" s="98"/>
      <c r="Q35" s="85"/>
      <c r="R35" s="98"/>
      <c r="S35" s="85"/>
      <c r="T35" s="98"/>
      <c r="U35" s="85"/>
      <c r="V35" s="98"/>
      <c r="W35" s="85"/>
      <c r="X35" s="98"/>
      <c r="Y35" s="85"/>
      <c r="Z35" s="98"/>
      <c r="AA35" s="85"/>
      <c r="AB35" s="98"/>
      <c r="AC35" s="85"/>
      <c r="AD35" s="98"/>
      <c r="AE35" s="85"/>
      <c r="AF35" s="98"/>
      <c r="AG35" s="85"/>
      <c r="AH35" s="98"/>
      <c r="AI35" s="85"/>
      <c r="AJ35" s="98"/>
      <c r="AK35" s="85"/>
      <c r="AL35" s="98"/>
      <c r="AM35" s="85"/>
      <c r="AN35" s="98"/>
      <c r="AO35" s="85"/>
      <c r="AP35" s="98"/>
      <c r="AQ35" s="85"/>
      <c r="AR35" s="98"/>
      <c r="AS35" s="85"/>
      <c r="AT35" s="98"/>
      <c r="AU35" s="85"/>
      <c r="AV35" s="98"/>
      <c r="AW35" s="85"/>
      <c r="AX35" s="98"/>
      <c r="AY35" s="85" t="e">
        <f t="shared" si="1"/>
        <v>#DIV/0!</v>
      </c>
      <c r="AZ35" s="62"/>
      <c r="BA35" s="35" t="s">
        <v>26</v>
      </c>
      <c r="BB35" s="98"/>
      <c r="BC35" s="85"/>
      <c r="BD35" s="98"/>
      <c r="BE35" s="85"/>
      <c r="BF35" s="98"/>
      <c r="BG35" s="85"/>
      <c r="BH35" s="98"/>
      <c r="BI35" s="85"/>
      <c r="BJ35" s="98"/>
      <c r="BK35" s="85"/>
      <c r="BL35" s="98"/>
      <c r="BM35" s="85"/>
      <c r="BN35" s="98"/>
      <c r="BO35" s="85"/>
      <c r="BP35" s="98"/>
      <c r="BQ35" s="85"/>
      <c r="BR35" s="98"/>
      <c r="BS35" s="85"/>
      <c r="BT35" s="98"/>
      <c r="BU35" s="85"/>
      <c r="BV35" s="98"/>
      <c r="BW35" s="85"/>
      <c r="BX35" s="98"/>
      <c r="BY35" s="85"/>
      <c r="BZ35" s="98"/>
      <c r="CA35" s="85"/>
      <c r="CB35" s="98"/>
      <c r="CC35" s="85"/>
      <c r="CD35" s="98"/>
      <c r="CE35" s="85"/>
      <c r="CF35" s="98"/>
      <c r="CG35" s="85"/>
      <c r="CH35" s="98"/>
      <c r="CI35" s="85"/>
      <c r="CJ35" s="98"/>
      <c r="CK35" s="85"/>
      <c r="CL35" s="62"/>
      <c r="CM35" s="35" t="s">
        <v>26</v>
      </c>
      <c r="CN35" s="98"/>
      <c r="CO35" s="85"/>
      <c r="CP35" s="98"/>
      <c r="CQ35" s="85"/>
      <c r="CR35" s="98"/>
      <c r="CS35" s="85"/>
      <c r="CT35" s="98"/>
      <c r="CU35" s="85"/>
      <c r="CV35" s="98"/>
      <c r="CW35" s="85"/>
      <c r="CX35" s="98"/>
      <c r="CY35" s="85"/>
      <c r="CZ35" s="98"/>
      <c r="DA35" s="85"/>
      <c r="DB35" s="98"/>
      <c r="DC35" s="85"/>
      <c r="DD35" s="98"/>
      <c r="DE35" s="85"/>
      <c r="DF35" s="98"/>
      <c r="DG35" s="85"/>
      <c r="DH35" s="98"/>
      <c r="DI35" s="85"/>
      <c r="DJ35" s="98"/>
      <c r="DK35" s="85"/>
      <c r="DL35" s="98"/>
      <c r="DM35" s="85"/>
      <c r="DN35" s="98"/>
      <c r="DO35" s="85"/>
      <c r="DP35" s="98"/>
      <c r="DQ35" s="85"/>
      <c r="DR35" s="98"/>
      <c r="DS35" s="85"/>
      <c r="DT35" s="98"/>
      <c r="DU35" s="85"/>
      <c r="DV35" s="98"/>
      <c r="DW35" s="85"/>
      <c r="DX35" s="98"/>
      <c r="DY35" s="85"/>
      <c r="DZ35" s="98"/>
      <c r="EA35" s="85"/>
      <c r="EB35" s="98"/>
      <c r="EC35" s="85"/>
      <c r="ED35" s="98"/>
      <c r="EE35" s="85"/>
      <c r="EF35" s="98"/>
      <c r="EG35" s="85"/>
      <c r="EH35" s="98"/>
      <c r="EI35" s="85"/>
    </row>
    <row r="36" spans="1:139" x14ac:dyDescent="0.2">
      <c r="A36" s="3"/>
      <c r="B36" s="37" t="s">
        <v>38</v>
      </c>
      <c r="C36" s="17"/>
      <c r="D36" s="27"/>
      <c r="E36" s="17"/>
      <c r="F36" s="27"/>
      <c r="G36" s="17"/>
      <c r="H36" s="27"/>
      <c r="I36" s="17"/>
      <c r="J36" s="27"/>
      <c r="K36" s="17"/>
      <c r="L36" s="27"/>
      <c r="M36" s="32"/>
      <c r="N36" s="103"/>
      <c r="O36" s="37" t="s">
        <v>38</v>
      </c>
      <c r="P36" s="17"/>
      <c r="Q36" s="27"/>
      <c r="R36" s="17"/>
      <c r="S36" s="27"/>
      <c r="T36" s="17"/>
      <c r="U36" s="27"/>
      <c r="V36" s="17"/>
      <c r="W36" s="27"/>
      <c r="X36" s="17"/>
      <c r="Y36" s="27"/>
      <c r="Z36" s="17"/>
      <c r="AA36" s="27"/>
      <c r="AB36" s="17"/>
      <c r="AC36" s="27"/>
      <c r="AD36" s="17"/>
      <c r="AE36" s="27"/>
      <c r="AF36" s="17"/>
      <c r="AG36" s="27"/>
      <c r="AH36" s="17"/>
      <c r="AI36" s="27"/>
      <c r="AJ36" s="17"/>
      <c r="AK36" s="27"/>
      <c r="AL36" s="17"/>
      <c r="AM36" s="27"/>
      <c r="AN36" s="17"/>
      <c r="AO36" s="27"/>
      <c r="AP36" s="17"/>
      <c r="AQ36" s="27"/>
      <c r="AR36" s="17"/>
      <c r="AS36" s="27"/>
      <c r="AT36" s="17"/>
      <c r="AU36" s="27"/>
      <c r="AV36" s="17"/>
      <c r="AW36" s="27"/>
      <c r="AX36" s="17"/>
      <c r="AY36" s="27" t="e">
        <f t="shared" si="1"/>
        <v>#DIV/0!</v>
      </c>
      <c r="AZ36" s="62"/>
      <c r="BA36" s="37" t="s">
        <v>38</v>
      </c>
      <c r="BB36" s="17"/>
      <c r="BC36" s="27"/>
      <c r="BD36" s="17"/>
      <c r="BE36" s="27"/>
      <c r="BF36" s="17"/>
      <c r="BG36" s="27"/>
      <c r="BH36" s="17"/>
      <c r="BI36" s="27"/>
      <c r="BJ36" s="17"/>
      <c r="BK36" s="27"/>
      <c r="BL36" s="17"/>
      <c r="BM36" s="27"/>
      <c r="BN36" s="17"/>
      <c r="BO36" s="27"/>
      <c r="BP36" s="17"/>
      <c r="BQ36" s="27"/>
      <c r="BR36" s="17"/>
      <c r="BS36" s="27"/>
      <c r="BT36" s="17"/>
      <c r="BU36" s="27"/>
      <c r="BV36" s="17"/>
      <c r="BW36" s="27"/>
      <c r="BX36" s="17"/>
      <c r="BY36" s="27"/>
      <c r="BZ36" s="17"/>
      <c r="CA36" s="27"/>
      <c r="CB36" s="17"/>
      <c r="CC36" s="27"/>
      <c r="CD36" s="17"/>
      <c r="CE36" s="27"/>
      <c r="CF36" s="17"/>
      <c r="CG36" s="27"/>
      <c r="CH36" s="17"/>
      <c r="CI36" s="27"/>
      <c r="CJ36" s="17"/>
      <c r="CK36" s="27"/>
      <c r="CL36" s="62"/>
      <c r="CM36" s="37" t="s">
        <v>38</v>
      </c>
      <c r="CN36" s="17"/>
      <c r="CO36" s="27"/>
      <c r="CP36" s="17"/>
      <c r="CQ36" s="27"/>
      <c r="CR36" s="17"/>
      <c r="CS36" s="27"/>
      <c r="CT36" s="17"/>
      <c r="CU36" s="27"/>
      <c r="CV36" s="17"/>
      <c r="CW36" s="27"/>
      <c r="CX36" s="17"/>
      <c r="CY36" s="27"/>
      <c r="CZ36" s="17"/>
      <c r="DA36" s="27"/>
      <c r="DB36" s="17"/>
      <c r="DC36" s="27"/>
      <c r="DD36" s="17"/>
      <c r="DE36" s="27"/>
      <c r="DF36" s="17"/>
      <c r="DG36" s="27"/>
      <c r="DH36" s="17"/>
      <c r="DI36" s="27"/>
      <c r="DJ36" s="17"/>
      <c r="DK36" s="27"/>
      <c r="DL36" s="17"/>
      <c r="DM36" s="27"/>
      <c r="DN36" s="17"/>
      <c r="DO36" s="27"/>
      <c r="DP36" s="17"/>
      <c r="DQ36" s="27"/>
      <c r="DR36" s="17"/>
      <c r="DS36" s="27"/>
      <c r="DT36" s="17"/>
      <c r="DU36" s="27"/>
      <c r="DV36" s="17"/>
      <c r="DW36" s="27"/>
      <c r="DX36" s="17"/>
      <c r="DY36" s="27"/>
      <c r="DZ36" s="17"/>
      <c r="EA36" s="27"/>
      <c r="EB36" s="17"/>
      <c r="EC36" s="27"/>
      <c r="ED36" s="17"/>
      <c r="EE36" s="27"/>
      <c r="EF36" s="17"/>
      <c r="EG36" s="27"/>
      <c r="EH36" s="17"/>
      <c r="EI36" s="27"/>
    </row>
    <row r="37" spans="1:139" s="55" customFormat="1" x14ac:dyDescent="0.2">
      <c r="A37" s="107">
        <v>97202</v>
      </c>
      <c r="B37" s="34" t="s">
        <v>0</v>
      </c>
      <c r="C37" s="14"/>
      <c r="D37" s="84"/>
      <c r="E37" s="14"/>
      <c r="F37" s="84"/>
      <c r="G37" s="14"/>
      <c r="H37" s="84"/>
      <c r="I37" s="14"/>
      <c r="J37" s="84"/>
      <c r="K37" s="14"/>
      <c r="L37" s="84"/>
      <c r="M37" s="30"/>
      <c r="N37" s="102"/>
      <c r="O37" s="34" t="s">
        <v>0</v>
      </c>
      <c r="P37" s="108"/>
      <c r="Q37" s="84"/>
      <c r="R37" s="108"/>
      <c r="S37" s="84"/>
      <c r="T37" s="108"/>
      <c r="U37" s="84"/>
      <c r="V37" s="108"/>
      <c r="W37" s="84"/>
      <c r="X37" s="108"/>
      <c r="Y37" s="84"/>
      <c r="Z37" s="108"/>
      <c r="AA37" s="84"/>
      <c r="AB37" s="108"/>
      <c r="AC37" s="84"/>
      <c r="AD37" s="108"/>
      <c r="AE37" s="84"/>
      <c r="AF37" s="108"/>
      <c r="AG37" s="84"/>
      <c r="AH37" s="108"/>
      <c r="AI37" s="84"/>
      <c r="AJ37" s="108"/>
      <c r="AK37" s="84"/>
      <c r="AL37" s="108"/>
      <c r="AM37" s="84"/>
      <c r="AN37" s="108"/>
      <c r="AO37" s="84"/>
      <c r="AP37" s="108"/>
      <c r="AQ37" s="84"/>
      <c r="AR37" s="108"/>
      <c r="AS37" s="84"/>
      <c r="AT37" s="108"/>
      <c r="AU37" s="84"/>
      <c r="AV37" s="108"/>
      <c r="AW37" s="84"/>
      <c r="AX37" s="108"/>
      <c r="AY37" s="84" t="e">
        <f t="shared" si="1"/>
        <v>#DIV/0!</v>
      </c>
      <c r="AZ37" s="62"/>
      <c r="BA37" s="34" t="s">
        <v>0</v>
      </c>
      <c r="BB37" s="108"/>
      <c r="BC37" s="84"/>
      <c r="BD37" s="108"/>
      <c r="BE37" s="84"/>
      <c r="BF37" s="108"/>
      <c r="BG37" s="84"/>
      <c r="BH37" s="108"/>
      <c r="BI37" s="84"/>
      <c r="BJ37" s="108"/>
      <c r="BK37" s="84"/>
      <c r="BL37" s="108"/>
      <c r="BM37" s="84"/>
      <c r="BN37" s="108"/>
      <c r="BO37" s="84"/>
      <c r="BP37" s="108"/>
      <c r="BQ37" s="84"/>
      <c r="BR37" s="108"/>
      <c r="BS37" s="84"/>
      <c r="BT37" s="108"/>
      <c r="BU37" s="84"/>
      <c r="BV37" s="108"/>
      <c r="BW37" s="84"/>
      <c r="BX37" s="108"/>
      <c r="BY37" s="84"/>
      <c r="BZ37" s="108"/>
      <c r="CA37" s="84"/>
      <c r="CB37" s="108"/>
      <c r="CC37" s="84"/>
      <c r="CD37" s="108"/>
      <c r="CE37" s="84"/>
      <c r="CF37" s="108"/>
      <c r="CG37" s="84"/>
      <c r="CH37" s="108"/>
      <c r="CI37" s="84"/>
      <c r="CJ37" s="108"/>
      <c r="CK37" s="84"/>
      <c r="CL37" s="62"/>
      <c r="CM37" s="34" t="s">
        <v>0</v>
      </c>
      <c r="CN37" s="108"/>
      <c r="CO37" s="84"/>
      <c r="CP37" s="108"/>
      <c r="CQ37" s="84"/>
      <c r="CR37" s="108"/>
      <c r="CS37" s="84"/>
      <c r="CT37" s="108"/>
      <c r="CU37" s="84"/>
      <c r="CV37" s="108"/>
      <c r="CW37" s="84"/>
      <c r="CX37" s="108"/>
      <c r="CY37" s="84"/>
      <c r="CZ37" s="108"/>
      <c r="DA37" s="84"/>
      <c r="DB37" s="108"/>
      <c r="DC37" s="84"/>
      <c r="DD37" s="108"/>
      <c r="DE37" s="84"/>
      <c r="DF37" s="108"/>
      <c r="DG37" s="84"/>
      <c r="DH37" s="108"/>
      <c r="DI37" s="84"/>
      <c r="DJ37" s="108"/>
      <c r="DK37" s="84"/>
      <c r="DL37" s="108"/>
      <c r="DM37" s="84"/>
      <c r="DN37" s="108"/>
      <c r="DO37" s="84"/>
      <c r="DP37" s="108"/>
      <c r="DQ37" s="84"/>
      <c r="DR37" s="108"/>
      <c r="DS37" s="84"/>
      <c r="DT37" s="108"/>
      <c r="DU37" s="84"/>
      <c r="DV37" s="108"/>
      <c r="DW37" s="84"/>
      <c r="DX37" s="108"/>
      <c r="DY37" s="84"/>
      <c r="DZ37" s="108"/>
      <c r="EA37" s="84"/>
      <c r="EB37" s="108"/>
      <c r="EC37" s="84"/>
      <c r="ED37" s="108"/>
      <c r="EE37" s="84"/>
      <c r="EF37" s="108"/>
      <c r="EG37" s="84"/>
      <c r="EH37" s="108"/>
      <c r="EI37" s="84"/>
    </row>
    <row r="38" spans="1:139" x14ac:dyDescent="0.2">
      <c r="A38" s="1">
        <v>97206</v>
      </c>
      <c r="B38" s="34" t="s">
        <v>5</v>
      </c>
      <c r="C38" s="12"/>
      <c r="D38" s="84"/>
      <c r="E38" s="12"/>
      <c r="F38" s="84"/>
      <c r="G38" s="12"/>
      <c r="H38" s="84"/>
      <c r="I38" s="12"/>
      <c r="J38" s="84"/>
      <c r="K38" s="12"/>
      <c r="L38" s="84"/>
      <c r="M38" s="30"/>
      <c r="N38" s="102"/>
      <c r="O38" s="34" t="s">
        <v>5</v>
      </c>
      <c r="P38" s="98"/>
      <c r="Q38" s="84"/>
      <c r="R38" s="98"/>
      <c r="S38" s="84"/>
      <c r="T38" s="98"/>
      <c r="U38" s="84"/>
      <c r="V38" s="98"/>
      <c r="W38" s="84"/>
      <c r="X38" s="98"/>
      <c r="Y38" s="84"/>
      <c r="Z38" s="98"/>
      <c r="AA38" s="84"/>
      <c r="AB38" s="98"/>
      <c r="AC38" s="84"/>
      <c r="AD38" s="98"/>
      <c r="AE38" s="84"/>
      <c r="AF38" s="98"/>
      <c r="AG38" s="84"/>
      <c r="AH38" s="98"/>
      <c r="AI38" s="84"/>
      <c r="AJ38" s="98"/>
      <c r="AK38" s="84"/>
      <c r="AL38" s="98"/>
      <c r="AM38" s="84"/>
      <c r="AN38" s="98"/>
      <c r="AO38" s="84"/>
      <c r="AP38" s="98"/>
      <c r="AQ38" s="84"/>
      <c r="AR38" s="98"/>
      <c r="AS38" s="84"/>
      <c r="AT38" s="98"/>
      <c r="AU38" s="84"/>
      <c r="AV38" s="98"/>
      <c r="AW38" s="84"/>
      <c r="AX38" s="98"/>
      <c r="AY38" s="84" t="e">
        <f t="shared" si="1"/>
        <v>#DIV/0!</v>
      </c>
      <c r="AZ38" s="62"/>
      <c r="BA38" s="34" t="s">
        <v>5</v>
      </c>
      <c r="BB38" s="98"/>
      <c r="BC38" s="84"/>
      <c r="BD38" s="98"/>
      <c r="BE38" s="84"/>
      <c r="BF38" s="98"/>
      <c r="BG38" s="84"/>
      <c r="BH38" s="98"/>
      <c r="BI38" s="84"/>
      <c r="BJ38" s="98"/>
      <c r="BK38" s="84"/>
      <c r="BL38" s="98"/>
      <c r="BM38" s="84"/>
      <c r="BN38" s="98"/>
      <c r="BO38" s="84"/>
      <c r="BP38" s="98"/>
      <c r="BQ38" s="84"/>
      <c r="BR38" s="98"/>
      <c r="BS38" s="84"/>
      <c r="BT38" s="98"/>
      <c r="BU38" s="84"/>
      <c r="BV38" s="98"/>
      <c r="BW38" s="84"/>
      <c r="BX38" s="98"/>
      <c r="BY38" s="84"/>
      <c r="BZ38" s="98"/>
      <c r="CA38" s="84"/>
      <c r="CB38" s="98"/>
      <c r="CC38" s="84"/>
      <c r="CD38" s="98"/>
      <c r="CE38" s="84"/>
      <c r="CF38" s="98"/>
      <c r="CG38" s="84"/>
      <c r="CH38" s="98"/>
      <c r="CI38" s="84"/>
      <c r="CJ38" s="98"/>
      <c r="CK38" s="84"/>
      <c r="CL38" s="62"/>
      <c r="CM38" s="34" t="s">
        <v>5</v>
      </c>
      <c r="CN38" s="98"/>
      <c r="CO38" s="84"/>
      <c r="CP38" s="98"/>
      <c r="CQ38" s="84"/>
      <c r="CR38" s="98"/>
      <c r="CS38" s="84"/>
      <c r="CT38" s="98"/>
      <c r="CU38" s="84"/>
      <c r="CV38" s="98"/>
      <c r="CW38" s="84"/>
      <c r="CX38" s="98"/>
      <c r="CY38" s="84"/>
      <c r="CZ38" s="98"/>
      <c r="DA38" s="84"/>
      <c r="DB38" s="98"/>
      <c r="DC38" s="84"/>
      <c r="DD38" s="98"/>
      <c r="DE38" s="84"/>
      <c r="DF38" s="98"/>
      <c r="DG38" s="84"/>
      <c r="DH38" s="98"/>
      <c r="DI38" s="84"/>
      <c r="DJ38" s="98"/>
      <c r="DK38" s="84"/>
      <c r="DL38" s="98"/>
      <c r="DM38" s="84"/>
      <c r="DN38" s="98"/>
      <c r="DO38" s="84"/>
      <c r="DP38" s="98"/>
      <c r="DQ38" s="84"/>
      <c r="DR38" s="98"/>
      <c r="DS38" s="84"/>
      <c r="DT38" s="98"/>
      <c r="DU38" s="84"/>
      <c r="DV38" s="98"/>
      <c r="DW38" s="84"/>
      <c r="DX38" s="98"/>
      <c r="DY38" s="84"/>
      <c r="DZ38" s="98"/>
      <c r="EA38" s="84"/>
      <c r="EB38" s="98"/>
      <c r="EC38" s="84"/>
      <c r="ED38" s="98"/>
      <c r="EE38" s="84"/>
      <c r="EF38" s="98"/>
      <c r="EG38" s="84"/>
      <c r="EH38" s="98"/>
      <c r="EI38" s="84"/>
    </row>
    <row r="39" spans="1:139" x14ac:dyDescent="0.2">
      <c r="A39" s="1">
        <v>97207</v>
      </c>
      <c r="B39" s="34" t="s">
        <v>6</v>
      </c>
      <c r="C39" s="12"/>
      <c r="D39" s="84"/>
      <c r="E39" s="12"/>
      <c r="F39" s="84"/>
      <c r="G39" s="12"/>
      <c r="H39" s="84"/>
      <c r="I39" s="12"/>
      <c r="J39" s="84"/>
      <c r="K39" s="12"/>
      <c r="L39" s="84"/>
      <c r="M39" s="30"/>
      <c r="N39" s="102"/>
      <c r="O39" s="34" t="s">
        <v>6</v>
      </c>
      <c r="P39" s="98"/>
      <c r="Q39" s="84"/>
      <c r="R39" s="98"/>
      <c r="S39" s="84"/>
      <c r="T39" s="98"/>
      <c r="U39" s="84"/>
      <c r="V39" s="98"/>
      <c r="W39" s="84"/>
      <c r="X39" s="98"/>
      <c r="Y39" s="84"/>
      <c r="Z39" s="98"/>
      <c r="AA39" s="84"/>
      <c r="AB39" s="98"/>
      <c r="AC39" s="84"/>
      <c r="AD39" s="98"/>
      <c r="AE39" s="84"/>
      <c r="AF39" s="98"/>
      <c r="AG39" s="84"/>
      <c r="AH39" s="98"/>
      <c r="AI39" s="84"/>
      <c r="AJ39" s="98"/>
      <c r="AK39" s="84"/>
      <c r="AL39" s="98"/>
      <c r="AM39" s="84"/>
      <c r="AN39" s="98"/>
      <c r="AO39" s="84"/>
      <c r="AP39" s="98"/>
      <c r="AQ39" s="84"/>
      <c r="AR39" s="98"/>
      <c r="AS39" s="84"/>
      <c r="AT39" s="98"/>
      <c r="AU39" s="84"/>
      <c r="AV39" s="98"/>
      <c r="AW39" s="84"/>
      <c r="AX39" s="98"/>
      <c r="AY39" s="84" t="e">
        <f t="shared" si="1"/>
        <v>#DIV/0!</v>
      </c>
      <c r="AZ39" s="62"/>
      <c r="BA39" s="34" t="s">
        <v>6</v>
      </c>
      <c r="BB39" s="98"/>
      <c r="BC39" s="84"/>
      <c r="BD39" s="98"/>
      <c r="BE39" s="84"/>
      <c r="BF39" s="98"/>
      <c r="BG39" s="84"/>
      <c r="BH39" s="98"/>
      <c r="BI39" s="84"/>
      <c r="BJ39" s="98"/>
      <c r="BK39" s="84"/>
      <c r="BL39" s="98"/>
      <c r="BM39" s="84"/>
      <c r="BN39" s="98"/>
      <c r="BO39" s="84"/>
      <c r="BP39" s="98"/>
      <c r="BQ39" s="84"/>
      <c r="BR39" s="98"/>
      <c r="BS39" s="84"/>
      <c r="BT39" s="98"/>
      <c r="BU39" s="84"/>
      <c r="BV39" s="98"/>
      <c r="BW39" s="84"/>
      <c r="BX39" s="98"/>
      <c r="BY39" s="84"/>
      <c r="BZ39" s="98"/>
      <c r="CA39" s="84"/>
      <c r="CB39" s="98"/>
      <c r="CC39" s="84"/>
      <c r="CD39" s="98"/>
      <c r="CE39" s="84"/>
      <c r="CF39" s="98"/>
      <c r="CG39" s="84"/>
      <c r="CH39" s="98"/>
      <c r="CI39" s="84"/>
      <c r="CJ39" s="98"/>
      <c r="CK39" s="84"/>
      <c r="CL39" s="62"/>
      <c r="CM39" s="34" t="s">
        <v>6</v>
      </c>
      <c r="CN39" s="98"/>
      <c r="CO39" s="84"/>
      <c r="CP39" s="98"/>
      <c r="CQ39" s="84"/>
      <c r="CR39" s="98"/>
      <c r="CS39" s="84"/>
      <c r="CT39" s="98"/>
      <c r="CU39" s="84"/>
      <c r="CV39" s="98"/>
      <c r="CW39" s="84"/>
      <c r="CX39" s="98"/>
      <c r="CY39" s="84"/>
      <c r="CZ39" s="98"/>
      <c r="DA39" s="84"/>
      <c r="DB39" s="98"/>
      <c r="DC39" s="84"/>
      <c r="DD39" s="98"/>
      <c r="DE39" s="84"/>
      <c r="DF39" s="98"/>
      <c r="DG39" s="84"/>
      <c r="DH39" s="98"/>
      <c r="DI39" s="84"/>
      <c r="DJ39" s="98"/>
      <c r="DK39" s="84"/>
      <c r="DL39" s="98"/>
      <c r="DM39" s="84"/>
      <c r="DN39" s="98"/>
      <c r="DO39" s="84"/>
      <c r="DP39" s="98"/>
      <c r="DQ39" s="84"/>
      <c r="DR39" s="98"/>
      <c r="DS39" s="84"/>
      <c r="DT39" s="98"/>
      <c r="DU39" s="84"/>
      <c r="DV39" s="98"/>
      <c r="DW39" s="84"/>
      <c r="DX39" s="98"/>
      <c r="DY39" s="84"/>
      <c r="DZ39" s="98"/>
      <c r="EA39" s="84"/>
      <c r="EB39" s="98"/>
      <c r="EC39" s="84"/>
      <c r="ED39" s="98"/>
      <c r="EE39" s="84"/>
      <c r="EF39" s="98"/>
      <c r="EG39" s="84"/>
      <c r="EH39" s="98"/>
      <c r="EI39" s="84"/>
    </row>
    <row r="40" spans="1:139" x14ac:dyDescent="0.2">
      <c r="A40" s="1">
        <v>97221</v>
      </c>
      <c r="B40" s="34" t="s">
        <v>27</v>
      </c>
      <c r="C40" s="12"/>
      <c r="D40" s="84"/>
      <c r="E40" s="12"/>
      <c r="F40" s="84"/>
      <c r="G40" s="12"/>
      <c r="H40" s="84"/>
      <c r="I40" s="12"/>
      <c r="J40" s="84"/>
      <c r="K40" s="12"/>
      <c r="L40" s="84"/>
      <c r="M40" s="30"/>
      <c r="N40" s="102"/>
      <c r="O40" s="34" t="s">
        <v>27</v>
      </c>
      <c r="P40" s="98"/>
      <c r="Q40" s="84"/>
      <c r="R40" s="98"/>
      <c r="S40" s="84"/>
      <c r="T40" s="98"/>
      <c r="U40" s="84"/>
      <c r="V40" s="98"/>
      <c r="W40" s="84"/>
      <c r="X40" s="98"/>
      <c r="Y40" s="84"/>
      <c r="Z40" s="98"/>
      <c r="AA40" s="84"/>
      <c r="AB40" s="98"/>
      <c r="AC40" s="84"/>
      <c r="AD40" s="98"/>
      <c r="AE40" s="84"/>
      <c r="AF40" s="98"/>
      <c r="AG40" s="84"/>
      <c r="AH40" s="98"/>
      <c r="AI40" s="84"/>
      <c r="AJ40" s="98"/>
      <c r="AK40" s="84"/>
      <c r="AL40" s="98"/>
      <c r="AM40" s="84"/>
      <c r="AN40" s="98"/>
      <c r="AO40" s="84"/>
      <c r="AP40" s="98"/>
      <c r="AQ40" s="84"/>
      <c r="AR40" s="98"/>
      <c r="AS40" s="84"/>
      <c r="AT40" s="98"/>
      <c r="AU40" s="84"/>
      <c r="AV40" s="98"/>
      <c r="AW40" s="84"/>
      <c r="AX40" s="98"/>
      <c r="AY40" s="84" t="e">
        <f t="shared" si="1"/>
        <v>#DIV/0!</v>
      </c>
      <c r="AZ40" s="62"/>
      <c r="BA40" s="34" t="s">
        <v>27</v>
      </c>
      <c r="BB40" s="98"/>
      <c r="BC40" s="84"/>
      <c r="BD40" s="98"/>
      <c r="BE40" s="84"/>
      <c r="BF40" s="98"/>
      <c r="BG40" s="84"/>
      <c r="BH40" s="98"/>
      <c r="BI40" s="84"/>
      <c r="BJ40" s="98"/>
      <c r="BK40" s="84"/>
      <c r="BL40" s="98"/>
      <c r="BM40" s="84"/>
      <c r="BN40" s="98"/>
      <c r="BO40" s="84"/>
      <c r="BP40" s="98"/>
      <c r="BQ40" s="84"/>
      <c r="BR40" s="98"/>
      <c r="BS40" s="84"/>
      <c r="BT40" s="98"/>
      <c r="BU40" s="84"/>
      <c r="BV40" s="98"/>
      <c r="BW40" s="84"/>
      <c r="BX40" s="98"/>
      <c r="BY40" s="84"/>
      <c r="BZ40" s="98"/>
      <c r="CA40" s="84"/>
      <c r="CB40" s="98"/>
      <c r="CC40" s="84"/>
      <c r="CD40" s="98"/>
      <c r="CE40" s="84"/>
      <c r="CF40" s="98"/>
      <c r="CG40" s="84"/>
      <c r="CH40" s="98"/>
      <c r="CI40" s="84"/>
      <c r="CJ40" s="98"/>
      <c r="CK40" s="84"/>
      <c r="CL40" s="62"/>
      <c r="CM40" s="34" t="s">
        <v>27</v>
      </c>
      <c r="CN40" s="98"/>
      <c r="CO40" s="84"/>
      <c r="CP40" s="98"/>
      <c r="CQ40" s="84"/>
      <c r="CR40" s="98"/>
      <c r="CS40" s="84"/>
      <c r="CT40" s="98"/>
      <c r="CU40" s="84"/>
      <c r="CV40" s="98"/>
      <c r="CW40" s="84"/>
      <c r="CX40" s="98"/>
      <c r="CY40" s="84"/>
      <c r="CZ40" s="98"/>
      <c r="DA40" s="84"/>
      <c r="DB40" s="98"/>
      <c r="DC40" s="84"/>
      <c r="DD40" s="98"/>
      <c r="DE40" s="84"/>
      <c r="DF40" s="98"/>
      <c r="DG40" s="84"/>
      <c r="DH40" s="98"/>
      <c r="DI40" s="84"/>
      <c r="DJ40" s="98"/>
      <c r="DK40" s="84"/>
      <c r="DL40" s="98"/>
      <c r="DM40" s="84"/>
      <c r="DN40" s="98"/>
      <c r="DO40" s="84"/>
      <c r="DP40" s="98"/>
      <c r="DQ40" s="84"/>
      <c r="DR40" s="98"/>
      <c r="DS40" s="84"/>
      <c r="DT40" s="98"/>
      <c r="DU40" s="84"/>
      <c r="DV40" s="98"/>
      <c r="DW40" s="84"/>
      <c r="DX40" s="98"/>
      <c r="DY40" s="84"/>
      <c r="DZ40" s="98"/>
      <c r="EA40" s="84"/>
      <c r="EB40" s="98"/>
      <c r="EC40" s="84"/>
      <c r="ED40" s="98"/>
      <c r="EE40" s="84"/>
      <c r="EF40" s="98"/>
      <c r="EG40" s="84"/>
      <c r="EH40" s="98"/>
      <c r="EI40" s="84"/>
    </row>
    <row r="41" spans="1:139" x14ac:dyDescent="0.2">
      <c r="A41" s="1">
        <v>97227</v>
      </c>
      <c r="B41" s="34" t="s">
        <v>22</v>
      </c>
      <c r="C41" s="12"/>
      <c r="D41" s="84"/>
      <c r="E41" s="12"/>
      <c r="F41" s="84"/>
      <c r="G41" s="12"/>
      <c r="H41" s="84"/>
      <c r="I41" s="12"/>
      <c r="J41" s="84"/>
      <c r="K41" s="12"/>
      <c r="L41" s="84"/>
      <c r="M41" s="30"/>
      <c r="N41" s="102"/>
      <c r="O41" s="34" t="s">
        <v>22</v>
      </c>
      <c r="P41" s="98"/>
      <c r="Q41" s="84"/>
      <c r="R41" s="98"/>
      <c r="S41" s="84"/>
      <c r="T41" s="98"/>
      <c r="U41" s="84"/>
      <c r="V41" s="98"/>
      <c r="W41" s="84"/>
      <c r="X41" s="98"/>
      <c r="Y41" s="84"/>
      <c r="Z41" s="98"/>
      <c r="AA41" s="84"/>
      <c r="AB41" s="98"/>
      <c r="AC41" s="84"/>
      <c r="AD41" s="98"/>
      <c r="AE41" s="84"/>
      <c r="AF41" s="98"/>
      <c r="AG41" s="84"/>
      <c r="AH41" s="98"/>
      <c r="AI41" s="84"/>
      <c r="AJ41" s="98"/>
      <c r="AK41" s="84"/>
      <c r="AL41" s="98"/>
      <c r="AM41" s="84"/>
      <c r="AN41" s="98"/>
      <c r="AO41" s="84"/>
      <c r="AP41" s="98"/>
      <c r="AQ41" s="84"/>
      <c r="AR41" s="98"/>
      <c r="AS41" s="84"/>
      <c r="AT41" s="98"/>
      <c r="AU41" s="84"/>
      <c r="AV41" s="98"/>
      <c r="AW41" s="84"/>
      <c r="AX41" s="98"/>
      <c r="AY41" s="84" t="e">
        <f t="shared" si="1"/>
        <v>#DIV/0!</v>
      </c>
      <c r="AZ41" s="62"/>
      <c r="BA41" s="34" t="s">
        <v>22</v>
      </c>
      <c r="BB41" s="98"/>
      <c r="BC41" s="84"/>
      <c r="BD41" s="98"/>
      <c r="BE41" s="84"/>
      <c r="BF41" s="98"/>
      <c r="BG41" s="84"/>
      <c r="BH41" s="98"/>
      <c r="BI41" s="84"/>
      <c r="BJ41" s="98"/>
      <c r="BK41" s="84"/>
      <c r="BL41" s="98"/>
      <c r="BM41" s="84"/>
      <c r="BN41" s="98"/>
      <c r="BO41" s="84"/>
      <c r="BP41" s="98"/>
      <c r="BQ41" s="84"/>
      <c r="BR41" s="98"/>
      <c r="BS41" s="84"/>
      <c r="BT41" s="98"/>
      <c r="BU41" s="84"/>
      <c r="BV41" s="98"/>
      <c r="BW41" s="84"/>
      <c r="BX41" s="98"/>
      <c r="BY41" s="84"/>
      <c r="BZ41" s="98"/>
      <c r="CA41" s="84"/>
      <c r="CB41" s="98"/>
      <c r="CC41" s="84"/>
      <c r="CD41" s="98"/>
      <c r="CE41" s="84"/>
      <c r="CF41" s="98"/>
      <c r="CG41" s="84"/>
      <c r="CH41" s="98"/>
      <c r="CI41" s="84"/>
      <c r="CJ41" s="98"/>
      <c r="CK41" s="84"/>
      <c r="CL41" s="62"/>
      <c r="CM41" s="34" t="s">
        <v>22</v>
      </c>
      <c r="CN41" s="98"/>
      <c r="CO41" s="84"/>
      <c r="CP41" s="98"/>
      <c r="CQ41" s="84"/>
      <c r="CR41" s="98"/>
      <c r="CS41" s="84"/>
      <c r="CT41" s="98"/>
      <c r="CU41" s="84"/>
      <c r="CV41" s="98"/>
      <c r="CW41" s="84"/>
      <c r="CX41" s="98"/>
      <c r="CY41" s="84"/>
      <c r="CZ41" s="98"/>
      <c r="DA41" s="84"/>
      <c r="DB41" s="98"/>
      <c r="DC41" s="84"/>
      <c r="DD41" s="98"/>
      <c r="DE41" s="84"/>
      <c r="DF41" s="98"/>
      <c r="DG41" s="84"/>
      <c r="DH41" s="98"/>
      <c r="DI41" s="84"/>
      <c r="DJ41" s="98"/>
      <c r="DK41" s="84"/>
      <c r="DL41" s="98"/>
      <c r="DM41" s="84"/>
      <c r="DN41" s="98"/>
      <c r="DO41" s="84"/>
      <c r="DP41" s="98"/>
      <c r="DQ41" s="84"/>
      <c r="DR41" s="98"/>
      <c r="DS41" s="84"/>
      <c r="DT41" s="98"/>
      <c r="DU41" s="84"/>
      <c r="DV41" s="98"/>
      <c r="DW41" s="84"/>
      <c r="DX41" s="98"/>
      <c r="DY41" s="84"/>
      <c r="DZ41" s="98"/>
      <c r="EA41" s="84"/>
      <c r="EB41" s="98"/>
      <c r="EC41" s="84"/>
      <c r="ED41" s="98"/>
      <c r="EE41" s="84"/>
      <c r="EF41" s="98"/>
      <c r="EG41" s="84"/>
      <c r="EH41" s="98"/>
      <c r="EI41" s="84"/>
    </row>
    <row r="42" spans="1:139" x14ac:dyDescent="0.2">
      <c r="A42" s="1">
        <v>97223</v>
      </c>
      <c r="B42" s="34" t="s">
        <v>18</v>
      </c>
      <c r="C42" s="12"/>
      <c r="D42" s="84"/>
      <c r="E42" s="12"/>
      <c r="F42" s="84"/>
      <c r="G42" s="12"/>
      <c r="H42" s="84"/>
      <c r="I42" s="12"/>
      <c r="J42" s="84"/>
      <c r="K42" s="12"/>
      <c r="L42" s="84"/>
      <c r="M42" s="30"/>
      <c r="N42" s="102"/>
      <c r="O42" s="34" t="s">
        <v>18</v>
      </c>
      <c r="P42" s="98"/>
      <c r="Q42" s="84"/>
      <c r="R42" s="98"/>
      <c r="S42" s="84"/>
      <c r="T42" s="98"/>
      <c r="U42" s="84"/>
      <c r="V42" s="98"/>
      <c r="W42" s="84"/>
      <c r="X42" s="98"/>
      <c r="Y42" s="84"/>
      <c r="Z42" s="98"/>
      <c r="AA42" s="84"/>
      <c r="AB42" s="98"/>
      <c r="AC42" s="84"/>
      <c r="AD42" s="98"/>
      <c r="AE42" s="84"/>
      <c r="AF42" s="98"/>
      <c r="AG42" s="84"/>
      <c r="AH42" s="98"/>
      <c r="AI42" s="84"/>
      <c r="AJ42" s="98"/>
      <c r="AK42" s="84"/>
      <c r="AL42" s="98"/>
      <c r="AM42" s="84"/>
      <c r="AN42" s="98"/>
      <c r="AO42" s="84"/>
      <c r="AP42" s="98"/>
      <c r="AQ42" s="84"/>
      <c r="AR42" s="98"/>
      <c r="AS42" s="84"/>
      <c r="AT42" s="98"/>
      <c r="AU42" s="84"/>
      <c r="AV42" s="98"/>
      <c r="AW42" s="84"/>
      <c r="AX42" s="98"/>
      <c r="AY42" s="84" t="e">
        <f t="shared" si="1"/>
        <v>#DIV/0!</v>
      </c>
      <c r="AZ42" s="62"/>
      <c r="BA42" s="34" t="s">
        <v>18</v>
      </c>
      <c r="BB42" s="98"/>
      <c r="BC42" s="84"/>
      <c r="BD42" s="98"/>
      <c r="BE42" s="84"/>
      <c r="BF42" s="98"/>
      <c r="BG42" s="84"/>
      <c r="BH42" s="98"/>
      <c r="BI42" s="84"/>
      <c r="BJ42" s="98"/>
      <c r="BK42" s="84"/>
      <c r="BL42" s="98"/>
      <c r="BM42" s="84"/>
      <c r="BN42" s="98"/>
      <c r="BO42" s="84"/>
      <c r="BP42" s="98"/>
      <c r="BQ42" s="84"/>
      <c r="BR42" s="98"/>
      <c r="BS42" s="84"/>
      <c r="BT42" s="98"/>
      <c r="BU42" s="84"/>
      <c r="BV42" s="98"/>
      <c r="BW42" s="84"/>
      <c r="BX42" s="98"/>
      <c r="BY42" s="84"/>
      <c r="BZ42" s="98"/>
      <c r="CA42" s="84"/>
      <c r="CB42" s="98"/>
      <c r="CC42" s="84"/>
      <c r="CD42" s="98"/>
      <c r="CE42" s="84"/>
      <c r="CF42" s="98"/>
      <c r="CG42" s="84"/>
      <c r="CH42" s="98"/>
      <c r="CI42" s="84"/>
      <c r="CJ42" s="98"/>
      <c r="CK42" s="84"/>
      <c r="CL42" s="62"/>
      <c r="CM42" s="34" t="s">
        <v>18</v>
      </c>
      <c r="CN42" s="98"/>
      <c r="CO42" s="84"/>
      <c r="CP42" s="98"/>
      <c r="CQ42" s="84"/>
      <c r="CR42" s="98"/>
      <c r="CS42" s="84"/>
      <c r="CT42" s="98"/>
      <c r="CU42" s="84"/>
      <c r="CV42" s="98"/>
      <c r="CW42" s="84"/>
      <c r="CX42" s="98"/>
      <c r="CY42" s="84"/>
      <c r="CZ42" s="98"/>
      <c r="DA42" s="84"/>
      <c r="DB42" s="98"/>
      <c r="DC42" s="84"/>
      <c r="DD42" s="98"/>
      <c r="DE42" s="84"/>
      <c r="DF42" s="98"/>
      <c r="DG42" s="84"/>
      <c r="DH42" s="98"/>
      <c r="DI42" s="84"/>
      <c r="DJ42" s="98"/>
      <c r="DK42" s="84"/>
      <c r="DL42" s="98"/>
      <c r="DM42" s="84"/>
      <c r="DN42" s="98"/>
      <c r="DO42" s="84"/>
      <c r="DP42" s="98"/>
      <c r="DQ42" s="84"/>
      <c r="DR42" s="98"/>
      <c r="DS42" s="84"/>
      <c r="DT42" s="98"/>
      <c r="DU42" s="84"/>
      <c r="DV42" s="98"/>
      <c r="DW42" s="84"/>
      <c r="DX42" s="98"/>
      <c r="DY42" s="84"/>
      <c r="DZ42" s="98"/>
      <c r="EA42" s="84"/>
      <c r="EB42" s="98"/>
      <c r="EC42" s="84"/>
      <c r="ED42" s="98"/>
      <c r="EE42" s="84"/>
      <c r="EF42" s="98"/>
      <c r="EG42" s="84"/>
      <c r="EH42" s="98"/>
      <c r="EI42" s="84"/>
    </row>
    <row r="43" spans="1:139" x14ac:dyDescent="0.2">
      <c r="A43" s="1">
        <v>97231</v>
      </c>
      <c r="B43" s="35" t="s">
        <v>29</v>
      </c>
      <c r="C43" s="12"/>
      <c r="D43" s="85"/>
      <c r="E43" s="12"/>
      <c r="F43" s="85"/>
      <c r="G43" s="12"/>
      <c r="H43" s="85"/>
      <c r="I43" s="12"/>
      <c r="J43" s="85"/>
      <c r="K43" s="12"/>
      <c r="L43" s="85"/>
      <c r="M43" s="31"/>
      <c r="N43" s="102"/>
      <c r="O43" s="35" t="s">
        <v>29</v>
      </c>
      <c r="P43" s="98"/>
      <c r="Q43" s="85"/>
      <c r="R43" s="98"/>
      <c r="S43" s="85"/>
      <c r="T43" s="98"/>
      <c r="U43" s="85"/>
      <c r="V43" s="98"/>
      <c r="W43" s="85"/>
      <c r="X43" s="98"/>
      <c r="Y43" s="85"/>
      <c r="Z43" s="98"/>
      <c r="AA43" s="85"/>
      <c r="AB43" s="98"/>
      <c r="AC43" s="85"/>
      <c r="AD43" s="98"/>
      <c r="AE43" s="85"/>
      <c r="AF43" s="98"/>
      <c r="AG43" s="85"/>
      <c r="AH43" s="98"/>
      <c r="AI43" s="85"/>
      <c r="AJ43" s="98"/>
      <c r="AK43" s="85"/>
      <c r="AL43" s="98"/>
      <c r="AM43" s="85"/>
      <c r="AN43" s="98"/>
      <c r="AO43" s="85"/>
      <c r="AP43" s="98"/>
      <c r="AQ43" s="85"/>
      <c r="AR43" s="98"/>
      <c r="AS43" s="85"/>
      <c r="AT43" s="98"/>
      <c r="AU43" s="85"/>
      <c r="AV43" s="98"/>
      <c r="AW43" s="85"/>
      <c r="AX43" s="98"/>
      <c r="AY43" s="85" t="e">
        <f t="shared" si="1"/>
        <v>#DIV/0!</v>
      </c>
      <c r="AZ43" s="62"/>
      <c r="BA43" s="35" t="s">
        <v>29</v>
      </c>
      <c r="BB43" s="98"/>
      <c r="BC43" s="85"/>
      <c r="BD43" s="98"/>
      <c r="BE43" s="85"/>
      <c r="BF43" s="98"/>
      <c r="BG43" s="85"/>
      <c r="BH43" s="98"/>
      <c r="BI43" s="85"/>
      <c r="BJ43" s="98"/>
      <c r="BK43" s="85"/>
      <c r="BL43" s="98"/>
      <c r="BM43" s="85"/>
      <c r="BN43" s="98"/>
      <c r="BO43" s="85"/>
      <c r="BP43" s="98"/>
      <c r="BQ43" s="85"/>
      <c r="BR43" s="98"/>
      <c r="BS43" s="85"/>
      <c r="BT43" s="98"/>
      <c r="BU43" s="85"/>
      <c r="BV43" s="98"/>
      <c r="BW43" s="85"/>
      <c r="BX43" s="98"/>
      <c r="BY43" s="85"/>
      <c r="BZ43" s="98"/>
      <c r="CA43" s="85"/>
      <c r="CB43" s="98"/>
      <c r="CC43" s="85"/>
      <c r="CD43" s="98"/>
      <c r="CE43" s="85"/>
      <c r="CF43" s="98"/>
      <c r="CG43" s="85"/>
      <c r="CH43" s="98"/>
      <c r="CI43" s="85"/>
      <c r="CJ43" s="98"/>
      <c r="CK43" s="85"/>
      <c r="CL43" s="62"/>
      <c r="CM43" s="35" t="s">
        <v>29</v>
      </c>
      <c r="CN43" s="98"/>
      <c r="CO43" s="85"/>
      <c r="CP43" s="98"/>
      <c r="CQ43" s="85"/>
      <c r="CR43" s="98"/>
      <c r="CS43" s="85"/>
      <c r="CT43" s="98"/>
      <c r="CU43" s="85"/>
      <c r="CV43" s="98"/>
      <c r="CW43" s="85"/>
      <c r="CX43" s="98"/>
      <c r="CY43" s="85"/>
      <c r="CZ43" s="98"/>
      <c r="DA43" s="85"/>
      <c r="DB43" s="98"/>
      <c r="DC43" s="85"/>
      <c r="DD43" s="98"/>
      <c r="DE43" s="85"/>
      <c r="DF43" s="98"/>
      <c r="DG43" s="85"/>
      <c r="DH43" s="98"/>
      <c r="DI43" s="85"/>
      <c r="DJ43" s="98"/>
      <c r="DK43" s="85"/>
      <c r="DL43" s="98"/>
      <c r="DM43" s="85"/>
      <c r="DN43" s="98"/>
      <c r="DO43" s="85"/>
      <c r="DP43" s="98"/>
      <c r="DQ43" s="85"/>
      <c r="DR43" s="98"/>
      <c r="DS43" s="85"/>
      <c r="DT43" s="98"/>
      <c r="DU43" s="85"/>
      <c r="DV43" s="98"/>
      <c r="DW43" s="85"/>
      <c r="DX43" s="98"/>
      <c r="DY43" s="85"/>
      <c r="DZ43" s="98"/>
      <c r="EA43" s="85"/>
      <c r="EB43" s="98"/>
      <c r="EC43" s="85"/>
      <c r="ED43" s="98"/>
      <c r="EE43" s="85"/>
      <c r="EF43" s="98"/>
      <c r="EG43" s="85"/>
      <c r="EH43" s="98"/>
      <c r="EI43" s="85"/>
    </row>
    <row r="44" spans="1:139" x14ac:dyDescent="0.2">
      <c r="A44" s="3"/>
      <c r="B44" s="37" t="s">
        <v>40</v>
      </c>
      <c r="C44" s="17"/>
      <c r="D44" s="27"/>
      <c r="E44" s="17"/>
      <c r="F44" s="27"/>
      <c r="G44" s="17"/>
      <c r="H44" s="27"/>
      <c r="I44" s="17"/>
      <c r="J44" s="27"/>
      <c r="K44" s="17"/>
      <c r="L44" s="27"/>
      <c r="M44" s="32"/>
      <c r="N44" s="103"/>
      <c r="O44" s="37" t="s">
        <v>40</v>
      </c>
      <c r="P44" s="17">
        <f>SUM(P37:P43)</f>
        <v>0</v>
      </c>
      <c r="Q44" s="27" t="e">
        <f>P44/$C44</f>
        <v>#DIV/0!</v>
      </c>
      <c r="R44" s="17">
        <f>SUM(R37:R43)</f>
        <v>0</v>
      </c>
      <c r="S44" s="27" t="e">
        <f>R44/$C44</f>
        <v>#DIV/0!</v>
      </c>
      <c r="T44" s="17">
        <f>SUM(T37:T43)</f>
        <v>0</v>
      </c>
      <c r="U44" s="27" t="e">
        <f>T44/$C44</f>
        <v>#DIV/0!</v>
      </c>
      <c r="V44" s="17">
        <f>SUM(V37:V43)</f>
        <v>0</v>
      </c>
      <c r="W44" s="27" t="e">
        <f>V44/$C44</f>
        <v>#DIV/0!</v>
      </c>
      <c r="X44" s="17">
        <f>SUM(X37:X43)</f>
        <v>0</v>
      </c>
      <c r="Y44" s="27" t="e">
        <f>X44/$C44</f>
        <v>#DIV/0!</v>
      </c>
      <c r="Z44" s="17">
        <f>SUM(Z37:Z43)</f>
        <v>0</v>
      </c>
      <c r="AA44" s="27" t="e">
        <f>Z44/$C44</f>
        <v>#DIV/0!</v>
      </c>
      <c r="AB44" s="17">
        <f>SUM(AB37:AB43)</f>
        <v>0</v>
      </c>
      <c r="AC44" s="27" t="e">
        <f>AB44/$E44</f>
        <v>#DIV/0!</v>
      </c>
      <c r="AD44" s="17">
        <f>SUM(AD37:AD43)</f>
        <v>0</v>
      </c>
      <c r="AE44" s="27" t="e">
        <f>AD44/$E44</f>
        <v>#DIV/0!</v>
      </c>
      <c r="AF44" s="17">
        <f>SUM(AF37:AF43)</f>
        <v>0</v>
      </c>
      <c r="AG44" s="27" t="e">
        <f>AF44/$E44</f>
        <v>#DIV/0!</v>
      </c>
      <c r="AH44" s="17">
        <f>SUM(AH37:AH43)</f>
        <v>0</v>
      </c>
      <c r="AI44" s="27" t="e">
        <f>AH44/$E44</f>
        <v>#DIV/0!</v>
      </c>
      <c r="AJ44" s="17">
        <f>SUM(AJ37:AJ43)</f>
        <v>0</v>
      </c>
      <c r="AK44" s="27" t="e">
        <f>AJ44/$E44</f>
        <v>#DIV/0!</v>
      </c>
      <c r="AL44" s="17">
        <f>SUM(AL37:AL43)</f>
        <v>0</v>
      </c>
      <c r="AM44" s="27" t="e">
        <f>AL44/$E44</f>
        <v>#DIV/0!</v>
      </c>
      <c r="AN44" s="17">
        <f>SUM(AN37:AN43)</f>
        <v>0</v>
      </c>
      <c r="AO44" s="27" t="e">
        <f>AN44/$G44</f>
        <v>#DIV/0!</v>
      </c>
      <c r="AP44" s="17">
        <f>SUM(AP37:AP43)</f>
        <v>0</v>
      </c>
      <c r="AQ44" s="27" t="e">
        <f>AP44/$G44</f>
        <v>#DIV/0!</v>
      </c>
      <c r="AR44" s="17">
        <f>SUM(AR37:AR43)</f>
        <v>0</v>
      </c>
      <c r="AS44" s="27" t="e">
        <f>AR44/$G44</f>
        <v>#DIV/0!</v>
      </c>
      <c r="AT44" s="17">
        <f>SUM(AT37:AT43)</f>
        <v>0</v>
      </c>
      <c r="AU44" s="27" t="e">
        <f>AT44/$G44</f>
        <v>#DIV/0!</v>
      </c>
      <c r="AV44" s="17">
        <f>SUM(AV37:AV43)</f>
        <v>0</v>
      </c>
      <c r="AW44" s="27" t="e">
        <f>AV44/$G44</f>
        <v>#DIV/0!</v>
      </c>
      <c r="AX44" s="17">
        <f>SUM(AX37:AX43)</f>
        <v>0</v>
      </c>
      <c r="AY44" s="27" t="e">
        <f t="shared" si="1"/>
        <v>#DIV/0!</v>
      </c>
      <c r="AZ44" s="62"/>
      <c r="BA44" s="37" t="s">
        <v>40</v>
      </c>
      <c r="BB44" s="17"/>
      <c r="BC44" s="27"/>
      <c r="BD44" s="17"/>
      <c r="BE44" s="27"/>
      <c r="BF44" s="17"/>
      <c r="BG44" s="27"/>
      <c r="BH44" s="17"/>
      <c r="BI44" s="27"/>
      <c r="BJ44" s="17"/>
      <c r="BK44" s="27"/>
      <c r="BL44" s="17"/>
      <c r="BM44" s="27"/>
      <c r="BN44" s="17"/>
      <c r="BO44" s="27"/>
      <c r="BP44" s="17"/>
      <c r="BQ44" s="27"/>
      <c r="BR44" s="17"/>
      <c r="BS44" s="27"/>
      <c r="BT44" s="17"/>
      <c r="BU44" s="27"/>
      <c r="BV44" s="17"/>
      <c r="BW44" s="27"/>
      <c r="BX44" s="17"/>
      <c r="BY44" s="27"/>
      <c r="BZ44" s="17"/>
      <c r="CA44" s="27"/>
      <c r="CB44" s="17"/>
      <c r="CC44" s="27"/>
      <c r="CD44" s="17"/>
      <c r="CE44" s="27"/>
      <c r="CF44" s="17"/>
      <c r="CG44" s="27"/>
      <c r="CH44" s="17"/>
      <c r="CI44" s="27"/>
      <c r="CJ44" s="17"/>
      <c r="CK44" s="27"/>
      <c r="CL44" s="62"/>
      <c r="CM44" s="37" t="s">
        <v>40</v>
      </c>
      <c r="CN44" s="17"/>
      <c r="CO44" s="27"/>
      <c r="CP44" s="17"/>
      <c r="CQ44" s="27"/>
      <c r="CR44" s="17"/>
      <c r="CS44" s="27"/>
      <c r="CT44" s="17"/>
      <c r="CU44" s="27"/>
      <c r="CV44" s="17"/>
      <c r="CW44" s="27"/>
      <c r="CX44" s="17"/>
      <c r="CY44" s="27"/>
      <c r="CZ44" s="17"/>
      <c r="DA44" s="27"/>
      <c r="DB44" s="17"/>
      <c r="DC44" s="27"/>
      <c r="DD44" s="17"/>
      <c r="DE44" s="27"/>
      <c r="DF44" s="17"/>
      <c r="DG44" s="27"/>
      <c r="DH44" s="17"/>
      <c r="DI44" s="27"/>
      <c r="DJ44" s="17"/>
      <c r="DK44" s="27"/>
      <c r="DL44" s="17"/>
      <c r="DM44" s="27"/>
      <c r="DN44" s="17"/>
      <c r="DO44" s="27"/>
      <c r="DP44" s="17"/>
      <c r="DQ44" s="27"/>
      <c r="DR44" s="17"/>
      <c r="DS44" s="27"/>
      <c r="DT44" s="17"/>
      <c r="DU44" s="27"/>
      <c r="DV44" s="17"/>
      <c r="DW44" s="27"/>
      <c r="DX44" s="17"/>
      <c r="DY44" s="27"/>
      <c r="DZ44" s="17"/>
      <c r="EA44" s="27"/>
      <c r="EB44" s="17"/>
      <c r="EC44" s="27"/>
      <c r="ED44" s="17"/>
      <c r="EE44" s="27"/>
      <c r="EF44" s="17"/>
      <c r="EG44" s="27"/>
      <c r="EH44" s="17"/>
      <c r="EI44" s="27"/>
    </row>
    <row r="45" spans="1:139" ht="13.5" thickBot="1" x14ac:dyDescent="0.25">
      <c r="A45" s="3"/>
      <c r="B45" s="36" t="s">
        <v>41</v>
      </c>
      <c r="C45" s="16"/>
      <c r="D45" s="53"/>
      <c r="E45" s="16"/>
      <c r="F45" s="53"/>
      <c r="G45" s="16"/>
      <c r="H45" s="53"/>
      <c r="I45" s="16"/>
      <c r="J45" s="53"/>
      <c r="K45" s="16"/>
      <c r="L45" s="53"/>
      <c r="M45" s="48"/>
      <c r="N45" s="103"/>
      <c r="O45" s="36" t="s">
        <v>41</v>
      </c>
      <c r="P45" s="16">
        <f>P36+P44</f>
        <v>0</v>
      </c>
      <c r="Q45" s="53" t="e">
        <f>P45/$C45</f>
        <v>#DIV/0!</v>
      </c>
      <c r="R45" s="16">
        <f>R36+R44</f>
        <v>0</v>
      </c>
      <c r="S45" s="53" t="e">
        <f>R45/$C45</f>
        <v>#DIV/0!</v>
      </c>
      <c r="T45" s="16">
        <f>T36+T44</f>
        <v>0</v>
      </c>
      <c r="U45" s="53" t="e">
        <f>T45/$C45</f>
        <v>#DIV/0!</v>
      </c>
      <c r="V45" s="16">
        <f>V36+V44</f>
        <v>0</v>
      </c>
      <c r="W45" s="53" t="e">
        <f>V45/$C45</f>
        <v>#DIV/0!</v>
      </c>
      <c r="X45" s="16">
        <f>X36+X44</f>
        <v>0</v>
      </c>
      <c r="Y45" s="53" t="e">
        <f>X45/$C45</f>
        <v>#DIV/0!</v>
      </c>
      <c r="Z45" s="16">
        <f>Z36+Z44</f>
        <v>0</v>
      </c>
      <c r="AA45" s="53" t="e">
        <f>Z45/$C45</f>
        <v>#DIV/0!</v>
      </c>
      <c r="AB45" s="16">
        <f>AB36+AB44</f>
        <v>0</v>
      </c>
      <c r="AC45" s="53" t="e">
        <f>AB45/$E45</f>
        <v>#DIV/0!</v>
      </c>
      <c r="AD45" s="16">
        <f>AD36+AD44</f>
        <v>0</v>
      </c>
      <c r="AE45" s="53" t="e">
        <f>AD45/$E45</f>
        <v>#DIV/0!</v>
      </c>
      <c r="AF45" s="16">
        <f>AF36+AF44</f>
        <v>0</v>
      </c>
      <c r="AG45" s="53" t="e">
        <f>AF45/$E45</f>
        <v>#DIV/0!</v>
      </c>
      <c r="AH45" s="16">
        <f>AH36+AH44</f>
        <v>0</v>
      </c>
      <c r="AI45" s="53" t="e">
        <f>AH45/$E45</f>
        <v>#DIV/0!</v>
      </c>
      <c r="AJ45" s="16">
        <f>AJ36+AJ44</f>
        <v>0</v>
      </c>
      <c r="AK45" s="53" t="e">
        <f>AJ45/$E45</f>
        <v>#DIV/0!</v>
      </c>
      <c r="AL45" s="16">
        <f>AL36+AL44</f>
        <v>0</v>
      </c>
      <c r="AM45" s="53" t="e">
        <f>AL45/$E45</f>
        <v>#DIV/0!</v>
      </c>
      <c r="AN45" s="16">
        <f>AN36+AN44</f>
        <v>0</v>
      </c>
      <c r="AO45" s="53" t="e">
        <f>AN45/$G45</f>
        <v>#DIV/0!</v>
      </c>
      <c r="AP45" s="16">
        <f>AP36+AP44</f>
        <v>0</v>
      </c>
      <c r="AQ45" s="53" t="e">
        <f>AP45/$G45</f>
        <v>#DIV/0!</v>
      </c>
      <c r="AR45" s="16">
        <f>AR36+AR44</f>
        <v>0</v>
      </c>
      <c r="AS45" s="53" t="e">
        <f>AR45/$G45</f>
        <v>#DIV/0!</v>
      </c>
      <c r="AT45" s="16">
        <f>AT36+AT44</f>
        <v>0</v>
      </c>
      <c r="AU45" s="53" t="e">
        <f>AT45/$G45</f>
        <v>#DIV/0!</v>
      </c>
      <c r="AV45" s="16">
        <f>AV36+AV44</f>
        <v>0</v>
      </c>
      <c r="AW45" s="53" t="e">
        <f>AV45/$G45</f>
        <v>#DIV/0!</v>
      </c>
      <c r="AX45" s="16">
        <f>AX36+AX44</f>
        <v>0</v>
      </c>
      <c r="AY45" s="53" t="e">
        <f t="shared" si="1"/>
        <v>#DIV/0!</v>
      </c>
      <c r="AZ45" s="62"/>
      <c r="BA45" s="36" t="s">
        <v>41</v>
      </c>
      <c r="BB45" s="16"/>
      <c r="BC45" s="53"/>
      <c r="BD45" s="16"/>
      <c r="BE45" s="53"/>
      <c r="BF45" s="16"/>
      <c r="BG45" s="53"/>
      <c r="BH45" s="16"/>
      <c r="BI45" s="53"/>
      <c r="BJ45" s="16"/>
      <c r="BK45" s="53"/>
      <c r="BL45" s="16"/>
      <c r="BM45" s="53"/>
      <c r="BN45" s="16"/>
      <c r="BO45" s="53"/>
      <c r="BP45" s="16"/>
      <c r="BQ45" s="53"/>
      <c r="BR45" s="16"/>
      <c r="BS45" s="53"/>
      <c r="BT45" s="16"/>
      <c r="BU45" s="53"/>
      <c r="BV45" s="16"/>
      <c r="BW45" s="53"/>
      <c r="BX45" s="16"/>
      <c r="BY45" s="53"/>
      <c r="BZ45" s="16"/>
      <c r="CA45" s="53"/>
      <c r="CB45" s="16"/>
      <c r="CC45" s="53"/>
      <c r="CD45" s="16"/>
      <c r="CE45" s="53"/>
      <c r="CF45" s="16"/>
      <c r="CG45" s="53"/>
      <c r="CH45" s="16"/>
      <c r="CI45" s="53"/>
      <c r="CJ45" s="16"/>
      <c r="CK45" s="53"/>
      <c r="CL45" s="62"/>
      <c r="CM45" s="36" t="s">
        <v>41</v>
      </c>
      <c r="CN45" s="16"/>
      <c r="CO45" s="53"/>
      <c r="CP45" s="16"/>
      <c r="CQ45" s="53"/>
      <c r="CR45" s="16"/>
      <c r="CS45" s="53"/>
      <c r="CT45" s="16"/>
      <c r="CU45" s="53"/>
      <c r="CV45" s="16"/>
      <c r="CW45" s="53"/>
      <c r="CX45" s="16"/>
      <c r="CY45" s="53"/>
      <c r="CZ45" s="16"/>
      <c r="DA45" s="53"/>
      <c r="DB45" s="16"/>
      <c r="DC45" s="53"/>
      <c r="DD45" s="16"/>
      <c r="DE45" s="53"/>
      <c r="DF45" s="16"/>
      <c r="DG45" s="53"/>
      <c r="DH45" s="16"/>
      <c r="DI45" s="53"/>
      <c r="DJ45" s="16"/>
      <c r="DK45" s="53"/>
      <c r="DL45" s="16"/>
      <c r="DM45" s="53"/>
      <c r="DN45" s="16"/>
      <c r="DO45" s="53"/>
      <c r="DP45" s="16"/>
      <c r="DQ45" s="53"/>
      <c r="DR45" s="16"/>
      <c r="DS45" s="53"/>
      <c r="DT45" s="16"/>
      <c r="DU45" s="53"/>
      <c r="DV45" s="16"/>
      <c r="DW45" s="53"/>
      <c r="DX45" s="16"/>
      <c r="DY45" s="53"/>
      <c r="DZ45" s="16"/>
      <c r="EA45" s="53"/>
      <c r="EB45" s="16"/>
      <c r="EC45" s="53"/>
      <c r="ED45" s="16"/>
      <c r="EE45" s="53"/>
      <c r="EF45" s="16"/>
      <c r="EG45" s="53"/>
      <c r="EH45" s="16"/>
      <c r="EI45" s="53"/>
    </row>
    <row r="46" spans="1:139" ht="13.5" thickBot="1" x14ac:dyDescent="0.25">
      <c r="A46" s="3"/>
      <c r="B46" s="51" t="s">
        <v>42</v>
      </c>
      <c r="C46" s="50"/>
      <c r="D46" s="54"/>
      <c r="E46" s="50"/>
      <c r="F46" s="54"/>
      <c r="G46" s="50"/>
      <c r="H46" s="54"/>
      <c r="I46" s="50"/>
      <c r="J46" s="54"/>
      <c r="K46" s="50"/>
      <c r="L46" s="54"/>
      <c r="M46" s="49"/>
      <c r="N46" s="103"/>
      <c r="O46" s="51" t="s">
        <v>42</v>
      </c>
      <c r="P46" s="50">
        <f>P8+P30+P45</f>
        <v>0</v>
      </c>
      <c r="Q46" s="54" t="e">
        <f>P46/$C46</f>
        <v>#DIV/0!</v>
      </c>
      <c r="R46" s="50">
        <f>R8+R30+R45</f>
        <v>0</v>
      </c>
      <c r="S46" s="54" t="e">
        <f>R46/$C46</f>
        <v>#DIV/0!</v>
      </c>
      <c r="T46" s="50">
        <f>T8+T30+T45</f>
        <v>0</v>
      </c>
      <c r="U46" s="54" t="e">
        <f>T46/$C46</f>
        <v>#DIV/0!</v>
      </c>
      <c r="V46" s="50">
        <f>V8+V30+V45</f>
        <v>0</v>
      </c>
      <c r="W46" s="54" t="e">
        <f>V46/$C46</f>
        <v>#DIV/0!</v>
      </c>
      <c r="X46" s="50">
        <f>X8+X30+X45</f>
        <v>0</v>
      </c>
      <c r="Y46" s="54" t="e">
        <f>X46/$C46</f>
        <v>#DIV/0!</v>
      </c>
      <c r="Z46" s="50">
        <f>Z8+Z30+Z45</f>
        <v>0</v>
      </c>
      <c r="AA46" s="54" t="e">
        <f>Z46/$C46</f>
        <v>#DIV/0!</v>
      </c>
      <c r="AB46" s="50">
        <f>AB8+AB30+AB45</f>
        <v>0</v>
      </c>
      <c r="AC46" s="54" t="e">
        <f>AB46/$E46</f>
        <v>#DIV/0!</v>
      </c>
      <c r="AD46" s="50">
        <f>AD8+AD30+AD45</f>
        <v>0</v>
      </c>
      <c r="AE46" s="54" t="e">
        <f>AD46/$E46</f>
        <v>#DIV/0!</v>
      </c>
      <c r="AF46" s="50">
        <f>AF8+AF30+AF45</f>
        <v>0</v>
      </c>
      <c r="AG46" s="54" t="e">
        <f>AF46/$E46</f>
        <v>#DIV/0!</v>
      </c>
      <c r="AH46" s="50">
        <f>AH8+AH30+AH45</f>
        <v>0</v>
      </c>
      <c r="AI46" s="54" t="e">
        <f>AH46/$E46</f>
        <v>#DIV/0!</v>
      </c>
      <c r="AJ46" s="50">
        <f>AJ8+AJ30+AJ45</f>
        <v>0</v>
      </c>
      <c r="AK46" s="54" t="e">
        <f>AJ46/$E46</f>
        <v>#DIV/0!</v>
      </c>
      <c r="AL46" s="50">
        <f>AL8+AL30+AL45</f>
        <v>0</v>
      </c>
      <c r="AM46" s="54" t="e">
        <f>AL46/$E46</f>
        <v>#DIV/0!</v>
      </c>
      <c r="AN46" s="50">
        <f>AN8+AN30+AN45</f>
        <v>0</v>
      </c>
      <c r="AO46" s="54" t="e">
        <f>AN46/$G46</f>
        <v>#DIV/0!</v>
      </c>
      <c r="AP46" s="50">
        <f>AP8+AP30+AP45</f>
        <v>0</v>
      </c>
      <c r="AQ46" s="54" t="e">
        <f>AP46/$G46</f>
        <v>#DIV/0!</v>
      </c>
      <c r="AR46" s="50">
        <f>AR8+AR30+AR45</f>
        <v>0</v>
      </c>
      <c r="AS46" s="54" t="e">
        <f>AR46/$G46</f>
        <v>#DIV/0!</v>
      </c>
      <c r="AT46" s="50">
        <f>AT8+AT30+AT45</f>
        <v>0</v>
      </c>
      <c r="AU46" s="54" t="e">
        <f>AT46/$G46</f>
        <v>#DIV/0!</v>
      </c>
      <c r="AV46" s="50">
        <f>AV8+AV30+AV45</f>
        <v>0</v>
      </c>
      <c r="AW46" s="54" t="e">
        <f>AV46/$G46</f>
        <v>#DIV/0!</v>
      </c>
      <c r="AX46" s="50">
        <f>AX8+AX30+AX45</f>
        <v>0</v>
      </c>
      <c r="AY46" s="54" t="e">
        <f t="shared" si="1"/>
        <v>#DIV/0!</v>
      </c>
      <c r="AZ46" s="62"/>
      <c r="BA46" s="51" t="s">
        <v>42</v>
      </c>
      <c r="BB46" s="50"/>
      <c r="BC46" s="54"/>
      <c r="BD46" s="50"/>
      <c r="BE46" s="54"/>
      <c r="BF46" s="50"/>
      <c r="BG46" s="54"/>
      <c r="BH46" s="50"/>
      <c r="BI46" s="54"/>
      <c r="BJ46" s="50"/>
      <c r="BK46" s="54"/>
      <c r="BL46" s="50"/>
      <c r="BM46" s="54"/>
      <c r="BN46" s="50"/>
      <c r="BO46" s="54"/>
      <c r="BP46" s="50"/>
      <c r="BQ46" s="54"/>
      <c r="BR46" s="50"/>
      <c r="BS46" s="54"/>
      <c r="BT46" s="50"/>
      <c r="BU46" s="54"/>
      <c r="BV46" s="50"/>
      <c r="BW46" s="54"/>
      <c r="BX46" s="50"/>
      <c r="BY46" s="54"/>
      <c r="BZ46" s="50"/>
      <c r="CA46" s="54"/>
      <c r="CB46" s="50"/>
      <c r="CC46" s="54"/>
      <c r="CD46" s="50"/>
      <c r="CE46" s="54"/>
      <c r="CF46" s="50"/>
      <c r="CG46" s="54"/>
      <c r="CH46" s="50"/>
      <c r="CI46" s="54"/>
      <c r="CJ46" s="50"/>
      <c r="CK46" s="54"/>
      <c r="CL46" s="62"/>
      <c r="CM46" s="51" t="s">
        <v>42</v>
      </c>
      <c r="CN46" s="50"/>
      <c r="CO46" s="54"/>
      <c r="CP46" s="50"/>
      <c r="CQ46" s="54"/>
      <c r="CR46" s="50"/>
      <c r="CS46" s="54"/>
      <c r="CT46" s="50"/>
      <c r="CU46" s="54"/>
      <c r="CV46" s="50"/>
      <c r="CW46" s="54"/>
      <c r="CX46" s="50"/>
      <c r="CY46" s="54"/>
      <c r="CZ46" s="50"/>
      <c r="DA46" s="54"/>
      <c r="DB46" s="50"/>
      <c r="DC46" s="54"/>
      <c r="DD46" s="50"/>
      <c r="DE46" s="54"/>
      <c r="DF46" s="50"/>
      <c r="DG46" s="54"/>
      <c r="DH46" s="50"/>
      <c r="DI46" s="54"/>
      <c r="DJ46" s="50"/>
      <c r="DK46" s="54"/>
      <c r="DL46" s="50"/>
      <c r="DM46" s="54"/>
      <c r="DN46" s="50"/>
      <c r="DO46" s="54"/>
      <c r="DP46" s="50"/>
      <c r="DQ46" s="54"/>
      <c r="DR46" s="50"/>
      <c r="DS46" s="54"/>
      <c r="DT46" s="50"/>
      <c r="DU46" s="54"/>
      <c r="DV46" s="50"/>
      <c r="DW46" s="54"/>
      <c r="DX46" s="50"/>
      <c r="DY46" s="54"/>
      <c r="DZ46" s="50"/>
      <c r="EA46" s="54"/>
      <c r="EB46" s="50"/>
      <c r="EC46" s="54"/>
      <c r="ED46" s="50"/>
      <c r="EE46" s="54"/>
      <c r="EF46" s="50"/>
      <c r="EG46" s="54"/>
      <c r="EH46" s="50"/>
      <c r="EI46" s="54"/>
    </row>
    <row r="47" spans="1:139" x14ac:dyDescent="0.2">
      <c r="B47" s="66" t="s">
        <v>125</v>
      </c>
      <c r="D47" s="12"/>
      <c r="F47" s="12"/>
      <c r="H47" s="12"/>
      <c r="J47" s="12"/>
      <c r="L47" s="12"/>
      <c r="M47" s="12"/>
      <c r="N47" s="96"/>
      <c r="O47" s="66" t="s">
        <v>125</v>
      </c>
      <c r="BA47" s="66" t="s">
        <v>125</v>
      </c>
      <c r="CM47" s="66" t="s">
        <v>125</v>
      </c>
    </row>
    <row r="49" spans="15:27" x14ac:dyDescent="0.2">
      <c r="P49" s="62" t="str">
        <f>P3</f>
        <v>1 personne</v>
      </c>
      <c r="Q49" s="62" t="str">
        <f t="shared" ref="Q49:AA49" si="2">Q3</f>
        <v>%</v>
      </c>
      <c r="R49" s="62" t="str">
        <f t="shared" si="2"/>
        <v>2 personnes</v>
      </c>
      <c r="S49" s="62" t="str">
        <f t="shared" si="2"/>
        <v>%</v>
      </c>
      <c r="T49" s="62" t="str">
        <f t="shared" si="2"/>
        <v>3 personnes</v>
      </c>
      <c r="U49" s="62" t="str">
        <f t="shared" si="2"/>
        <v>%</v>
      </c>
      <c r="V49" s="62" t="str">
        <f t="shared" si="2"/>
        <v>4 personnes</v>
      </c>
      <c r="W49" s="62" t="str">
        <f t="shared" si="2"/>
        <v>%</v>
      </c>
      <c r="X49" s="62" t="str">
        <f t="shared" si="2"/>
        <v>5 personnes</v>
      </c>
      <c r="Y49" s="62" t="str">
        <f t="shared" si="2"/>
        <v>%</v>
      </c>
      <c r="Z49" s="62" t="str">
        <f t="shared" si="2"/>
        <v>6 personnes et +</v>
      </c>
      <c r="AA49" s="62" t="str">
        <f t="shared" si="2"/>
        <v>%</v>
      </c>
    </row>
    <row r="50" spans="15:27" x14ac:dyDescent="0.2">
      <c r="O50" s="173" t="s">
        <v>124</v>
      </c>
      <c r="P50" s="62">
        <f>P46</f>
        <v>0</v>
      </c>
      <c r="Q50" s="41" t="e">
        <f t="shared" ref="Q50:AA50" si="3">Q46</f>
        <v>#DIV/0!</v>
      </c>
      <c r="R50" s="62">
        <f t="shared" si="3"/>
        <v>0</v>
      </c>
      <c r="S50" s="41" t="e">
        <f t="shared" si="3"/>
        <v>#DIV/0!</v>
      </c>
      <c r="T50" s="62">
        <f t="shared" si="3"/>
        <v>0</v>
      </c>
      <c r="U50" s="41" t="e">
        <f t="shared" si="3"/>
        <v>#DIV/0!</v>
      </c>
      <c r="V50" s="62">
        <f t="shared" si="3"/>
        <v>0</v>
      </c>
      <c r="W50" s="41" t="e">
        <f t="shared" si="3"/>
        <v>#DIV/0!</v>
      </c>
      <c r="X50" s="62">
        <f t="shared" si="3"/>
        <v>0</v>
      </c>
      <c r="Y50" s="41" t="e">
        <f t="shared" si="3"/>
        <v>#DIV/0!</v>
      </c>
      <c r="Z50" s="62">
        <f t="shared" si="3"/>
        <v>0</v>
      </c>
      <c r="AA50" s="41" t="e">
        <f t="shared" si="3"/>
        <v>#DIV/0!</v>
      </c>
    </row>
    <row r="51" spans="15:27" x14ac:dyDescent="0.2">
      <c r="O51" s="3" t="s">
        <v>171</v>
      </c>
      <c r="P51" s="62">
        <f>AB46</f>
        <v>0</v>
      </c>
      <c r="Q51" s="41" t="e">
        <f t="shared" ref="Q51:AA51" si="4">AC46</f>
        <v>#DIV/0!</v>
      </c>
      <c r="R51" s="62">
        <f t="shared" si="4"/>
        <v>0</v>
      </c>
      <c r="S51" s="41" t="e">
        <f t="shared" si="4"/>
        <v>#DIV/0!</v>
      </c>
      <c r="T51" s="62">
        <f t="shared" si="4"/>
        <v>0</v>
      </c>
      <c r="U51" s="41" t="e">
        <f t="shared" si="4"/>
        <v>#DIV/0!</v>
      </c>
      <c r="V51" s="62">
        <f t="shared" si="4"/>
        <v>0</v>
      </c>
      <c r="W51" s="41" t="e">
        <f t="shared" si="4"/>
        <v>#DIV/0!</v>
      </c>
      <c r="X51" s="62">
        <f t="shared" si="4"/>
        <v>0</v>
      </c>
      <c r="Y51" s="41" t="e">
        <f t="shared" si="4"/>
        <v>#DIV/0!</v>
      </c>
      <c r="Z51" s="62">
        <f t="shared" si="4"/>
        <v>0</v>
      </c>
      <c r="AA51" s="41" t="e">
        <f t="shared" si="4"/>
        <v>#DIV/0!</v>
      </c>
    </row>
    <row r="52" spans="15:27" x14ac:dyDescent="0.2">
      <c r="O52" s="3" t="s">
        <v>172</v>
      </c>
      <c r="P52" s="62">
        <f>AN46</f>
        <v>0</v>
      </c>
      <c r="Q52" s="41" t="e">
        <f t="shared" ref="Q52:AA52" si="5">AO46</f>
        <v>#DIV/0!</v>
      </c>
      <c r="R52" s="62">
        <f t="shared" si="5"/>
        <v>0</v>
      </c>
      <c r="S52" s="41" t="e">
        <f t="shared" si="5"/>
        <v>#DIV/0!</v>
      </c>
      <c r="T52" s="62">
        <f t="shared" si="5"/>
        <v>0</v>
      </c>
      <c r="U52" s="41" t="e">
        <f t="shared" si="5"/>
        <v>#DIV/0!</v>
      </c>
      <c r="V52" s="62">
        <f t="shared" si="5"/>
        <v>0</v>
      </c>
      <c r="W52" s="41" t="e">
        <f t="shared" si="5"/>
        <v>#DIV/0!</v>
      </c>
      <c r="X52" s="62">
        <f t="shared" si="5"/>
        <v>0</v>
      </c>
      <c r="Y52" s="41" t="e">
        <f t="shared" si="5"/>
        <v>#DIV/0!</v>
      </c>
      <c r="Z52" s="62">
        <f t="shared" si="5"/>
        <v>0</v>
      </c>
      <c r="AA52" s="41" t="e">
        <f t="shared" si="5"/>
        <v>#DIV/0!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Header>&amp;CObservatoire de l'habitat de la Martinique
&amp;"Arial,Gras"&amp;11Le parc privé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V47"/>
  <sheetViews>
    <sheetView workbookViewId="0"/>
  </sheetViews>
  <sheetFormatPr baseColWidth="10" defaultRowHeight="12.75" x14ac:dyDescent="0.2"/>
  <cols>
    <col min="1" max="1" width="11.85546875" customWidth="1"/>
    <col min="2" max="2" width="19.28515625" customWidth="1"/>
    <col min="3" max="3" width="11.42578125" style="55"/>
    <col min="4" max="4" width="8.7109375" customWidth="1"/>
    <col min="5" max="5" width="11.42578125" style="62"/>
    <col min="6" max="6" width="8.7109375" customWidth="1"/>
    <col min="7" max="7" width="11.42578125" style="55"/>
    <col min="8" max="8" width="8.7109375" customWidth="1"/>
    <col min="9" max="9" width="11.42578125" style="55"/>
    <col min="10" max="10" width="8.7109375" customWidth="1"/>
    <col min="11" max="11" width="11.42578125" style="55"/>
    <col min="12" max="12" width="8.7109375" customWidth="1"/>
    <col min="14" max="14" width="2.5703125" customWidth="1"/>
    <col min="15" max="15" width="1" customWidth="1"/>
    <col min="16" max="16" width="19.28515625" customWidth="1"/>
    <col min="17" max="17" width="11.42578125" style="55"/>
    <col min="18" max="18" width="8.7109375" customWidth="1"/>
    <col min="19" max="19" width="11.42578125" style="62"/>
    <col min="20" max="20" width="8.7109375" customWidth="1"/>
    <col min="21" max="21" width="11.42578125" style="55"/>
    <col min="22" max="22" width="8.7109375" customWidth="1"/>
    <col min="23" max="23" width="11.42578125" style="55"/>
    <col min="24" max="24" width="8.7109375" customWidth="1"/>
    <col min="25" max="25" width="11.42578125" style="55"/>
    <col min="26" max="26" width="8.7109375" customWidth="1"/>
    <col min="29" max="29" width="3.28515625" customWidth="1"/>
    <col min="30" max="30" width="19.28515625" customWidth="1"/>
    <col min="31" max="31" width="11.42578125" style="55"/>
    <col min="32" max="32" width="8.7109375" customWidth="1"/>
    <col min="33" max="33" width="11.42578125" style="62"/>
    <col min="34" max="34" width="8.7109375" customWidth="1"/>
    <col min="35" max="35" width="11.42578125" style="55"/>
    <col min="36" max="36" width="8.7109375" customWidth="1"/>
    <col min="37" max="37" width="11.42578125" style="55"/>
    <col min="38" max="38" width="8.7109375" customWidth="1"/>
    <col min="39" max="39" width="11.42578125" style="55"/>
    <col min="40" max="40" width="8.7109375" customWidth="1"/>
    <col min="41" max="41" width="11.7109375" style="55" customWidth="1"/>
    <col min="42" max="42" width="8.7109375" customWidth="1"/>
    <col min="45" max="45" width="19.28515625" customWidth="1"/>
    <col min="46" max="46" width="11.42578125" style="55"/>
    <col min="47" max="47" width="8.7109375" customWidth="1"/>
    <col min="48" max="48" width="11.42578125" style="62"/>
    <col min="49" max="49" width="8.7109375" customWidth="1"/>
    <col min="50" max="50" width="11.42578125" style="55"/>
    <col min="51" max="51" width="8.7109375" customWidth="1"/>
    <col min="52" max="52" width="11.42578125" style="55"/>
    <col min="53" max="53" width="8.7109375" customWidth="1"/>
    <col min="54" max="54" width="11.42578125" style="55"/>
    <col min="55" max="55" width="8.7109375" customWidth="1"/>
    <col min="56" max="56" width="11.42578125" style="55"/>
    <col min="57" max="57" width="8.7109375" customWidth="1"/>
    <col min="61" max="61" width="19.28515625" customWidth="1"/>
    <col min="62" max="62" width="11.42578125" style="55"/>
    <col min="63" max="63" width="8.7109375" customWidth="1"/>
    <col min="64" max="64" width="11.42578125" style="62"/>
    <col min="65" max="65" width="8.7109375" customWidth="1"/>
    <col min="66" max="66" width="11.42578125" style="55"/>
    <col min="67" max="67" width="8.7109375" customWidth="1"/>
    <col min="68" max="68" width="11.42578125" style="55"/>
    <col min="69" max="69" width="8.7109375" customWidth="1"/>
    <col min="70" max="70" width="11.42578125" style="55"/>
    <col min="71" max="71" width="8.7109375" customWidth="1"/>
    <col min="72" max="72" width="11.42578125" style="55"/>
    <col min="73" max="73" width="8.7109375" customWidth="1"/>
    <col min="74" max="74" width="11.42578125" style="55"/>
    <col min="75" max="75" width="8.7109375" customWidth="1"/>
    <col min="76" max="76" width="11.42578125" style="55"/>
    <col min="77" max="77" width="8.7109375" customWidth="1"/>
    <col min="78" max="78" width="11.42578125" style="55"/>
    <col min="79" max="79" width="8.7109375" customWidth="1"/>
    <col min="80" max="80" width="11.42578125" style="55"/>
    <col min="81" max="81" width="8.7109375" customWidth="1"/>
    <col min="83" max="83" width="2.85546875" customWidth="1"/>
    <col min="84" max="84" width="5.28515625" customWidth="1"/>
    <col min="85" max="85" width="19.28515625" customWidth="1"/>
    <col min="86" max="86" width="11.42578125" style="55"/>
    <col min="87" max="87" width="8.7109375" customWidth="1"/>
    <col min="88" max="88" width="11.42578125" style="62"/>
    <col min="89" max="89" width="8.7109375" customWidth="1"/>
    <col min="90" max="90" width="11.42578125" style="55"/>
    <col min="91" max="91" width="8.7109375" customWidth="1"/>
    <col min="92" max="92" width="11.42578125" style="55"/>
    <col min="93" max="93" width="8.7109375" customWidth="1"/>
    <col min="94" max="94" width="11.42578125" style="55"/>
    <col min="95" max="95" width="8.7109375" customWidth="1"/>
    <col min="96" max="96" width="11.42578125" style="55"/>
    <col min="97" max="97" width="8.7109375" customWidth="1"/>
    <col min="98" max="98" width="11.42578125" style="55"/>
    <col min="99" max="99" width="8.7109375" customWidth="1"/>
  </cols>
  <sheetData>
    <row r="2" spans="1:100" ht="15" x14ac:dyDescent="0.2">
      <c r="C2" s="83" t="s">
        <v>178</v>
      </c>
      <c r="D2" s="79"/>
      <c r="E2" s="80"/>
      <c r="F2" s="79"/>
      <c r="G2" s="81"/>
      <c r="H2" s="79"/>
      <c r="I2" s="81"/>
      <c r="J2" s="79"/>
      <c r="K2" s="81"/>
      <c r="L2" s="79"/>
      <c r="M2" s="82"/>
      <c r="Q2" s="83" t="s">
        <v>179</v>
      </c>
      <c r="R2" s="79"/>
      <c r="S2" s="80"/>
      <c r="T2" s="79"/>
      <c r="U2" s="81"/>
      <c r="V2" s="79"/>
      <c r="W2" s="81"/>
      <c r="X2" s="79"/>
      <c r="Y2" s="81"/>
      <c r="Z2" s="79"/>
      <c r="AA2" s="82"/>
      <c r="AE2" s="83" t="s">
        <v>180</v>
      </c>
      <c r="AF2" s="79"/>
      <c r="AG2" s="80"/>
      <c r="AH2" s="79"/>
      <c r="AI2" s="81"/>
      <c r="AJ2" s="79"/>
      <c r="AK2" s="81"/>
      <c r="AL2" s="79"/>
      <c r="AM2" s="81"/>
      <c r="AN2" s="79"/>
      <c r="AO2" s="81"/>
      <c r="AP2" s="79"/>
      <c r="AQ2" s="82"/>
      <c r="AT2" s="83" t="s">
        <v>181</v>
      </c>
      <c r="AU2" s="79"/>
      <c r="AV2" s="80"/>
      <c r="AW2" s="79"/>
      <c r="AX2" s="81"/>
      <c r="AY2" s="79"/>
      <c r="AZ2" s="81"/>
      <c r="BA2" s="79"/>
      <c r="BB2" s="81"/>
      <c r="BC2" s="79"/>
      <c r="BD2" s="81"/>
      <c r="BE2" s="79"/>
      <c r="BF2" s="82"/>
      <c r="BJ2" s="83" t="s">
        <v>182</v>
      </c>
      <c r="BK2" s="79"/>
      <c r="BL2" s="80"/>
      <c r="BM2" s="79"/>
      <c r="BN2" s="81"/>
      <c r="BO2" s="79"/>
      <c r="BP2" s="81"/>
      <c r="BQ2" s="79"/>
      <c r="BR2" s="81"/>
      <c r="BS2" s="79"/>
      <c r="BT2" s="81"/>
      <c r="BU2" s="79"/>
      <c r="BV2" s="81"/>
      <c r="BW2" s="79"/>
      <c r="BX2" s="81"/>
      <c r="BY2" s="79"/>
      <c r="BZ2" s="81"/>
      <c r="CA2" s="79"/>
      <c r="CB2" s="81"/>
      <c r="CC2" s="79"/>
      <c r="CD2" s="82"/>
      <c r="CH2" s="83" t="s">
        <v>183</v>
      </c>
      <c r="CI2" s="79"/>
      <c r="CJ2" s="80"/>
      <c r="CK2" s="79"/>
      <c r="CL2" s="81"/>
      <c r="CM2" s="79"/>
      <c r="CN2" s="81"/>
      <c r="CO2" s="79"/>
      <c r="CP2" s="81"/>
      <c r="CQ2" s="79"/>
      <c r="CR2" s="81"/>
      <c r="CS2" s="79"/>
      <c r="CT2" s="81"/>
      <c r="CU2" s="79"/>
      <c r="CV2" s="82"/>
    </row>
    <row r="3" spans="1:100" ht="51.75" thickBot="1" x14ac:dyDescent="0.25">
      <c r="C3" s="45" t="s">
        <v>81</v>
      </c>
      <c r="D3" s="46" t="s">
        <v>55</v>
      </c>
      <c r="E3" s="64" t="s">
        <v>85</v>
      </c>
      <c r="F3" s="46" t="s">
        <v>55</v>
      </c>
      <c r="G3" s="45" t="s">
        <v>82</v>
      </c>
      <c r="H3" s="46" t="s">
        <v>55</v>
      </c>
      <c r="I3" s="45" t="s">
        <v>84</v>
      </c>
      <c r="J3" s="46" t="s">
        <v>55</v>
      </c>
      <c r="K3" s="45" t="s">
        <v>83</v>
      </c>
      <c r="L3" s="46" t="s">
        <v>55</v>
      </c>
      <c r="M3" s="61" t="s">
        <v>65</v>
      </c>
      <c r="Q3" s="45" t="s">
        <v>86</v>
      </c>
      <c r="R3" s="46" t="s">
        <v>55</v>
      </c>
      <c r="S3" s="64" t="s">
        <v>87</v>
      </c>
      <c r="T3" s="46" t="s">
        <v>55</v>
      </c>
      <c r="U3" s="45" t="s">
        <v>88</v>
      </c>
      <c r="V3" s="46" t="s">
        <v>55</v>
      </c>
      <c r="W3" s="45" t="s">
        <v>89</v>
      </c>
      <c r="X3" s="46" t="s">
        <v>55</v>
      </c>
      <c r="Y3" s="45" t="s">
        <v>90</v>
      </c>
      <c r="Z3" s="46" t="s">
        <v>55</v>
      </c>
      <c r="AA3" s="61" t="s">
        <v>65</v>
      </c>
      <c r="AE3" s="45" t="s">
        <v>91</v>
      </c>
      <c r="AF3" s="46" t="s">
        <v>55</v>
      </c>
      <c r="AG3" s="64" t="s">
        <v>92</v>
      </c>
      <c r="AH3" s="46" t="s">
        <v>55</v>
      </c>
      <c r="AI3" s="45" t="s">
        <v>93</v>
      </c>
      <c r="AJ3" s="46" t="s">
        <v>55</v>
      </c>
      <c r="AK3" s="45" t="s">
        <v>94</v>
      </c>
      <c r="AL3" s="46" t="s">
        <v>55</v>
      </c>
      <c r="AM3" s="45" t="s">
        <v>95</v>
      </c>
      <c r="AN3" s="46" t="s">
        <v>55</v>
      </c>
      <c r="AO3" s="45" t="s">
        <v>96</v>
      </c>
      <c r="AP3" s="46" t="s">
        <v>55</v>
      </c>
      <c r="AQ3" s="61" t="s">
        <v>65</v>
      </c>
      <c r="AT3" s="45" t="s">
        <v>60</v>
      </c>
      <c r="AU3" s="46" t="s">
        <v>55</v>
      </c>
      <c r="AV3" s="64" t="s">
        <v>61</v>
      </c>
      <c r="AW3" s="46" t="s">
        <v>55</v>
      </c>
      <c r="AX3" s="45" t="s">
        <v>62</v>
      </c>
      <c r="AY3" s="46" t="s">
        <v>55</v>
      </c>
      <c r="AZ3" s="45" t="s">
        <v>63</v>
      </c>
      <c r="BA3" s="46" t="s">
        <v>55</v>
      </c>
      <c r="BB3" s="45" t="s">
        <v>97</v>
      </c>
      <c r="BC3" s="46" t="s">
        <v>55</v>
      </c>
      <c r="BD3" s="45" t="s">
        <v>98</v>
      </c>
      <c r="BE3" s="46" t="s">
        <v>55</v>
      </c>
      <c r="BF3" s="61" t="s">
        <v>65</v>
      </c>
      <c r="BJ3" s="45" t="s">
        <v>108</v>
      </c>
      <c r="BK3" s="46" t="s">
        <v>55</v>
      </c>
      <c r="BL3" s="64" t="s">
        <v>99</v>
      </c>
      <c r="BM3" s="46" t="s">
        <v>55</v>
      </c>
      <c r="BN3" s="45" t="s">
        <v>100</v>
      </c>
      <c r="BO3" s="46" t="s">
        <v>55</v>
      </c>
      <c r="BP3" s="45" t="s">
        <v>101</v>
      </c>
      <c r="BQ3" s="46" t="s">
        <v>55</v>
      </c>
      <c r="BR3" s="45" t="s">
        <v>102</v>
      </c>
      <c r="BS3" s="46" t="s">
        <v>55</v>
      </c>
      <c r="BT3" s="45" t="s">
        <v>103</v>
      </c>
      <c r="BU3" s="46" t="s">
        <v>55</v>
      </c>
      <c r="BV3" s="45" t="s">
        <v>104</v>
      </c>
      <c r="BW3" s="46" t="s">
        <v>55</v>
      </c>
      <c r="BX3" s="45" t="s">
        <v>105</v>
      </c>
      <c r="BY3" s="46" t="s">
        <v>55</v>
      </c>
      <c r="BZ3" s="45" t="s">
        <v>106</v>
      </c>
      <c r="CA3" s="46" t="s">
        <v>55</v>
      </c>
      <c r="CB3" s="45" t="s">
        <v>107</v>
      </c>
      <c r="CC3" s="46" t="s">
        <v>55</v>
      </c>
      <c r="CD3" s="61" t="s">
        <v>65</v>
      </c>
      <c r="CH3" s="45" t="s">
        <v>109</v>
      </c>
      <c r="CI3" s="46" t="s">
        <v>55</v>
      </c>
      <c r="CJ3" s="64" t="s">
        <v>110</v>
      </c>
      <c r="CK3" s="46" t="s">
        <v>55</v>
      </c>
      <c r="CL3" s="45" t="s">
        <v>111</v>
      </c>
      <c r="CM3" s="46" t="s">
        <v>55</v>
      </c>
      <c r="CN3" s="45" t="s">
        <v>112</v>
      </c>
      <c r="CO3" s="46" t="s">
        <v>55</v>
      </c>
      <c r="CP3" s="45" t="s">
        <v>113</v>
      </c>
      <c r="CQ3" s="46" t="s">
        <v>55</v>
      </c>
      <c r="CR3" s="45" t="s">
        <v>116</v>
      </c>
      <c r="CS3" s="46" t="s">
        <v>55</v>
      </c>
      <c r="CT3" s="45" t="s">
        <v>115</v>
      </c>
      <c r="CU3" s="46" t="s">
        <v>55</v>
      </c>
      <c r="CV3" s="61" t="s">
        <v>65</v>
      </c>
    </row>
    <row r="4" spans="1:100" x14ac:dyDescent="0.2">
      <c r="A4" s="2">
        <v>97209</v>
      </c>
      <c r="B4" s="33" t="s">
        <v>8</v>
      </c>
      <c r="C4" s="22"/>
      <c r="D4" s="23" t="e">
        <f>C4/M4</f>
        <v>#DIV/0!</v>
      </c>
      <c r="E4" s="12"/>
      <c r="F4" s="23" t="e">
        <f>E4/M4</f>
        <v>#DIV/0!</v>
      </c>
      <c r="G4" s="12"/>
      <c r="H4" s="23" t="e">
        <f>G4/M4</f>
        <v>#DIV/0!</v>
      </c>
      <c r="I4" s="12"/>
      <c r="J4" s="23" t="e">
        <f>I4/M4</f>
        <v>#DIV/0!</v>
      </c>
      <c r="K4" s="12"/>
      <c r="L4" s="23" t="e">
        <f>K4/M4</f>
        <v>#DIV/0!</v>
      </c>
      <c r="M4" s="72">
        <f>K4+I4+G4+E4+C4</f>
        <v>0</v>
      </c>
      <c r="P4" s="33" t="s">
        <v>8</v>
      </c>
      <c r="Q4" s="22"/>
      <c r="R4" s="23"/>
      <c r="S4" s="12"/>
      <c r="T4" s="23"/>
      <c r="U4" s="22"/>
      <c r="V4" s="23"/>
      <c r="W4" s="22"/>
      <c r="X4" s="23"/>
      <c r="Y4" s="22"/>
      <c r="Z4" s="23"/>
      <c r="AA4" s="72"/>
      <c r="AD4" s="33" t="s">
        <v>8</v>
      </c>
      <c r="AE4" s="22"/>
      <c r="AF4" s="23"/>
      <c r="AG4" s="12"/>
      <c r="AH4" s="23"/>
      <c r="AI4" s="22"/>
      <c r="AJ4" s="23"/>
      <c r="AK4" s="22"/>
      <c r="AL4" s="23"/>
      <c r="AM4" s="22"/>
      <c r="AN4" s="23"/>
      <c r="AO4" s="22"/>
      <c r="AP4" s="23"/>
      <c r="AQ4" s="72"/>
      <c r="AS4" s="33" t="s">
        <v>8</v>
      </c>
      <c r="AT4" s="22"/>
      <c r="AU4" s="23"/>
      <c r="AV4" s="12"/>
      <c r="AW4" s="23"/>
      <c r="AX4" s="22"/>
      <c r="AY4" s="23"/>
      <c r="AZ4" s="22"/>
      <c r="BA4" s="23"/>
      <c r="BB4" s="22"/>
      <c r="BC4" s="23"/>
      <c r="BD4" s="22"/>
      <c r="BE4" s="23"/>
      <c r="BF4" s="72"/>
      <c r="BI4" s="33" t="s">
        <v>8</v>
      </c>
      <c r="BJ4" s="22"/>
      <c r="BK4" s="84" t="e">
        <f t="shared" ref="BK4:BK46" si="0">BJ4/CD4</f>
        <v>#DIV/0!</v>
      </c>
      <c r="BL4" s="22"/>
      <c r="BM4" s="84" t="e">
        <f t="shared" ref="BM4:BM46" si="1">BL4/CD4</f>
        <v>#DIV/0!</v>
      </c>
      <c r="BN4" s="22"/>
      <c r="BO4" s="84" t="e">
        <f t="shared" ref="BO4:BO46" si="2">BN4/CD4</f>
        <v>#DIV/0!</v>
      </c>
      <c r="BP4" s="22"/>
      <c r="BQ4" s="84" t="e">
        <f t="shared" ref="BQ4:BQ46" si="3">BP4/CD4</f>
        <v>#DIV/0!</v>
      </c>
      <c r="BR4" s="22"/>
      <c r="BS4" s="84" t="e">
        <f t="shared" ref="BS4:BS46" si="4">BR4/CD4</f>
        <v>#DIV/0!</v>
      </c>
      <c r="BT4" s="22"/>
      <c r="BU4" s="84" t="e">
        <f>BT4/CD4</f>
        <v>#DIV/0!</v>
      </c>
      <c r="BV4" s="22"/>
      <c r="BW4" s="84" t="e">
        <f>BV4/CD4</f>
        <v>#DIV/0!</v>
      </c>
      <c r="BX4" s="22"/>
      <c r="BY4" s="84" t="e">
        <f>BX4/CD4</f>
        <v>#DIV/0!</v>
      </c>
      <c r="BZ4" s="22"/>
      <c r="CA4" s="84" t="e">
        <f>BZ4/CD4</f>
        <v>#DIV/0!</v>
      </c>
      <c r="CB4" s="22"/>
      <c r="CC4" s="84" t="e">
        <f>CB4/CD4</f>
        <v>#DIV/0!</v>
      </c>
      <c r="CD4" s="72">
        <f>BR4+BP4+BN4+BL4+BJ4+BT4+BV4+BX4+BZ4+CB4</f>
        <v>0</v>
      </c>
      <c r="CG4" s="33" t="s">
        <v>8</v>
      </c>
      <c r="CH4" s="22"/>
      <c r="CI4" s="84">
        <v>0.4896392939370684</v>
      </c>
      <c r="CJ4" s="22"/>
      <c r="CK4" s="84">
        <v>0.36710156050140702</v>
      </c>
      <c r="CL4" s="22"/>
      <c r="CM4" s="84">
        <v>8.5443847531337949E-2</v>
      </c>
      <c r="CN4" s="22"/>
      <c r="CO4" s="84">
        <v>2.8140189306728066E-2</v>
      </c>
      <c r="CP4" s="22"/>
      <c r="CQ4" s="84">
        <v>1.253517523663341E-2</v>
      </c>
      <c r="CR4" s="22"/>
      <c r="CS4" s="84">
        <v>7.6745970836531079E-3</v>
      </c>
      <c r="CT4" s="22"/>
      <c r="CU4" s="84" t="e">
        <f>CT4/CV4</f>
        <v>#DIV/0!</v>
      </c>
      <c r="CV4" s="72">
        <f>CP4+CN4+CL4+CJ4+CH4+CR4+CT4</f>
        <v>0</v>
      </c>
    </row>
    <row r="5" spans="1:100" x14ac:dyDescent="0.2">
      <c r="A5" s="1">
        <v>97213</v>
      </c>
      <c r="B5" s="34" t="s">
        <v>10</v>
      </c>
      <c r="C5" s="22"/>
      <c r="D5" s="23" t="e">
        <f t="shared" ref="D5:F46" si="5">C5/$M5</f>
        <v>#DIV/0!</v>
      </c>
      <c r="E5" s="12"/>
      <c r="F5" s="23" t="e">
        <f>E5/$M5</f>
        <v>#DIV/0!</v>
      </c>
      <c r="G5" s="12"/>
      <c r="H5" s="23" t="e">
        <f t="shared" ref="H5:H46" si="6">G5/$M5</f>
        <v>#DIV/0!</v>
      </c>
      <c r="I5" s="12"/>
      <c r="J5" s="23" t="e">
        <f t="shared" ref="J5:J46" si="7">I5/$M5</f>
        <v>#DIV/0!</v>
      </c>
      <c r="K5" s="12"/>
      <c r="L5" s="23" t="e">
        <f t="shared" ref="L5:L46" si="8">K5/$M5</f>
        <v>#DIV/0!</v>
      </c>
      <c r="M5" s="73">
        <f t="shared" ref="M5:M45" si="9">K5+I5+G5+E5+C5</f>
        <v>0</v>
      </c>
      <c r="P5" s="34" t="s">
        <v>10</v>
      </c>
      <c r="Q5" s="22"/>
      <c r="R5" s="23"/>
      <c r="S5" s="12"/>
      <c r="T5" s="23"/>
      <c r="U5" s="22"/>
      <c r="V5" s="23"/>
      <c r="W5" s="22"/>
      <c r="X5" s="23"/>
      <c r="Y5" s="22"/>
      <c r="Z5" s="23"/>
      <c r="AA5" s="73"/>
      <c r="AD5" s="34" t="s">
        <v>10</v>
      </c>
      <c r="AE5" s="22"/>
      <c r="AF5" s="23"/>
      <c r="AG5" s="12"/>
      <c r="AH5" s="23"/>
      <c r="AI5" s="22"/>
      <c r="AJ5" s="23"/>
      <c r="AK5" s="22"/>
      <c r="AL5" s="23"/>
      <c r="AM5" s="22"/>
      <c r="AN5" s="23"/>
      <c r="AO5" s="22"/>
      <c r="AP5" s="23"/>
      <c r="AQ5" s="73"/>
      <c r="AS5" s="34" t="s">
        <v>10</v>
      </c>
      <c r="AT5" s="22"/>
      <c r="AU5" s="23"/>
      <c r="AV5" s="12"/>
      <c r="AW5" s="23"/>
      <c r="AX5" s="22"/>
      <c r="AY5" s="23"/>
      <c r="AZ5" s="22"/>
      <c r="BA5" s="23"/>
      <c r="BB5" s="22"/>
      <c r="BC5" s="23"/>
      <c r="BD5" s="22"/>
      <c r="BE5" s="23"/>
      <c r="BF5" s="73"/>
      <c r="BI5" s="34" t="s">
        <v>10</v>
      </c>
      <c r="BJ5" s="22"/>
      <c r="BK5" s="84" t="e">
        <f t="shared" si="0"/>
        <v>#DIV/0!</v>
      </c>
      <c r="BL5" s="22"/>
      <c r="BM5" s="84" t="e">
        <f t="shared" si="1"/>
        <v>#DIV/0!</v>
      </c>
      <c r="BN5" s="22"/>
      <c r="BO5" s="84" t="e">
        <f t="shared" si="2"/>
        <v>#DIV/0!</v>
      </c>
      <c r="BP5" s="22"/>
      <c r="BQ5" s="84" t="e">
        <f t="shared" si="3"/>
        <v>#DIV/0!</v>
      </c>
      <c r="BR5" s="22"/>
      <c r="BS5" s="84" t="e">
        <f t="shared" si="4"/>
        <v>#DIV/0!</v>
      </c>
      <c r="BT5" s="22"/>
      <c r="BU5" s="84" t="e">
        <f t="shared" ref="BU5:BU46" si="10">BT5/CD5</f>
        <v>#DIV/0!</v>
      </c>
      <c r="BV5" s="22"/>
      <c r="BW5" s="84" t="e">
        <f t="shared" ref="BW5:BW46" si="11">BV5/CD5</f>
        <v>#DIV/0!</v>
      </c>
      <c r="BX5" s="22"/>
      <c r="BY5" s="84" t="e">
        <f t="shared" ref="BY5:BY46" si="12">BX5/CD5</f>
        <v>#DIV/0!</v>
      </c>
      <c r="BZ5" s="22"/>
      <c r="CA5" s="84" t="e">
        <f t="shared" ref="CA5:CA46" si="13">BZ5/CD5</f>
        <v>#DIV/0!</v>
      </c>
      <c r="CB5" s="22"/>
      <c r="CC5" s="84" t="e">
        <f t="shared" ref="CC5:CC46" si="14">CB5/CD5</f>
        <v>#DIV/0!</v>
      </c>
      <c r="CD5" s="73">
        <f t="shared" ref="CD5:CD46" si="15">BR5+BP5+BN5+BL5+BJ5+BT5+BV5+BX5+BZ5+CB5</f>
        <v>0</v>
      </c>
      <c r="CG5" s="34" t="s">
        <v>10</v>
      </c>
      <c r="CH5" s="22"/>
      <c r="CI5" s="84">
        <v>0.39193548387096777</v>
      </c>
      <c r="CJ5" s="22"/>
      <c r="CK5" s="84">
        <v>0.40161290322580651</v>
      </c>
      <c r="CL5" s="22"/>
      <c r="CM5" s="84">
        <v>0.1056451612903226</v>
      </c>
      <c r="CN5" s="22"/>
      <c r="CO5" s="84">
        <v>4.8387096774193554E-2</v>
      </c>
      <c r="CP5" s="22"/>
      <c r="CQ5" s="84">
        <v>3.4677419354838715E-2</v>
      </c>
      <c r="CR5" s="22"/>
      <c r="CS5" s="84">
        <v>5.645161290322582E-3</v>
      </c>
      <c r="CT5" s="22"/>
      <c r="CU5" s="84" t="e">
        <f t="shared" ref="CU5:CU46" si="16">CT5/CV5</f>
        <v>#DIV/0!</v>
      </c>
      <c r="CV5" s="73">
        <f t="shared" ref="CV5:CV46" si="17">CP5+CN5+CL5+CJ5+CH5+CR5+CT5</f>
        <v>0</v>
      </c>
    </row>
    <row r="6" spans="1:100" x14ac:dyDescent="0.2">
      <c r="A6" s="1">
        <v>97224</v>
      </c>
      <c r="B6" s="34" t="s">
        <v>19</v>
      </c>
      <c r="C6" s="22"/>
      <c r="D6" s="23" t="e">
        <f t="shared" si="5"/>
        <v>#DIV/0!</v>
      </c>
      <c r="E6" s="12"/>
      <c r="F6" s="23" t="e">
        <f t="shared" si="5"/>
        <v>#DIV/0!</v>
      </c>
      <c r="G6" s="12"/>
      <c r="H6" s="23" t="e">
        <f t="shared" si="6"/>
        <v>#DIV/0!</v>
      </c>
      <c r="I6" s="12"/>
      <c r="J6" s="23" t="e">
        <f t="shared" si="7"/>
        <v>#DIV/0!</v>
      </c>
      <c r="K6" s="12"/>
      <c r="L6" s="23" t="e">
        <f t="shared" si="8"/>
        <v>#DIV/0!</v>
      </c>
      <c r="M6" s="73">
        <f t="shared" si="9"/>
        <v>0</v>
      </c>
      <c r="P6" s="34" t="s">
        <v>19</v>
      </c>
      <c r="Q6" s="22"/>
      <c r="R6" s="23"/>
      <c r="S6" s="12"/>
      <c r="T6" s="23"/>
      <c r="U6" s="22"/>
      <c r="V6" s="23"/>
      <c r="W6" s="22"/>
      <c r="X6" s="23"/>
      <c r="Y6" s="22"/>
      <c r="Z6" s="23"/>
      <c r="AA6" s="73"/>
      <c r="AD6" s="34" t="s">
        <v>19</v>
      </c>
      <c r="AE6" s="22"/>
      <c r="AF6" s="23"/>
      <c r="AG6" s="12"/>
      <c r="AH6" s="23"/>
      <c r="AI6" s="22"/>
      <c r="AJ6" s="23"/>
      <c r="AK6" s="22"/>
      <c r="AL6" s="23"/>
      <c r="AM6" s="22"/>
      <c r="AN6" s="23"/>
      <c r="AO6" s="22"/>
      <c r="AP6" s="23"/>
      <c r="AQ6" s="73"/>
      <c r="AS6" s="34" t="s">
        <v>19</v>
      </c>
      <c r="AT6" s="22"/>
      <c r="AU6" s="23"/>
      <c r="AV6" s="12"/>
      <c r="AW6" s="23"/>
      <c r="AX6" s="22"/>
      <c r="AY6" s="23"/>
      <c r="AZ6" s="22"/>
      <c r="BA6" s="23"/>
      <c r="BB6" s="22"/>
      <c r="BC6" s="23"/>
      <c r="BD6" s="22"/>
      <c r="BE6" s="23"/>
      <c r="BF6" s="73"/>
      <c r="BI6" s="34" t="s">
        <v>19</v>
      </c>
      <c r="BJ6" s="22"/>
      <c r="BK6" s="84" t="e">
        <f t="shared" si="0"/>
        <v>#DIV/0!</v>
      </c>
      <c r="BL6" s="22"/>
      <c r="BM6" s="84" t="e">
        <f t="shared" si="1"/>
        <v>#DIV/0!</v>
      </c>
      <c r="BN6" s="22"/>
      <c r="BO6" s="84" t="e">
        <f t="shared" si="2"/>
        <v>#DIV/0!</v>
      </c>
      <c r="BP6" s="22"/>
      <c r="BQ6" s="84" t="e">
        <f t="shared" si="3"/>
        <v>#DIV/0!</v>
      </c>
      <c r="BR6" s="22"/>
      <c r="BS6" s="84" t="e">
        <f t="shared" si="4"/>
        <v>#DIV/0!</v>
      </c>
      <c r="BT6" s="22"/>
      <c r="BU6" s="84" t="e">
        <f t="shared" si="10"/>
        <v>#DIV/0!</v>
      </c>
      <c r="BV6" s="22"/>
      <c r="BW6" s="84" t="e">
        <f t="shared" si="11"/>
        <v>#DIV/0!</v>
      </c>
      <c r="BX6" s="22"/>
      <c r="BY6" s="84" t="e">
        <f t="shared" si="12"/>
        <v>#DIV/0!</v>
      </c>
      <c r="BZ6" s="22"/>
      <c r="CA6" s="84" t="e">
        <f t="shared" si="13"/>
        <v>#DIV/0!</v>
      </c>
      <c r="CB6" s="22"/>
      <c r="CC6" s="84" t="e">
        <f t="shared" si="14"/>
        <v>#DIV/0!</v>
      </c>
      <c r="CD6" s="73">
        <f t="shared" si="15"/>
        <v>0</v>
      </c>
      <c r="CG6" s="34" t="s">
        <v>19</v>
      </c>
      <c r="CH6" s="22"/>
      <c r="CI6" s="84">
        <v>0.39327731092436974</v>
      </c>
      <c r="CJ6" s="22"/>
      <c r="CK6" s="84">
        <v>0.41176470588235292</v>
      </c>
      <c r="CL6" s="22"/>
      <c r="CM6" s="84">
        <v>9.0756302521008414E-2</v>
      </c>
      <c r="CN6" s="22"/>
      <c r="CO6" s="84">
        <v>5.5462184873949577E-2</v>
      </c>
      <c r="CP6" s="22"/>
      <c r="CQ6" s="84">
        <v>3.5294117647058823E-2</v>
      </c>
      <c r="CR6" s="22"/>
      <c r="CS6" s="84">
        <v>3.3613445378151263E-3</v>
      </c>
      <c r="CT6" s="22"/>
      <c r="CU6" s="84" t="e">
        <f t="shared" si="16"/>
        <v>#DIV/0!</v>
      </c>
      <c r="CV6" s="73">
        <f t="shared" si="17"/>
        <v>0</v>
      </c>
    </row>
    <row r="7" spans="1:100" x14ac:dyDescent="0.2">
      <c r="A7" s="1">
        <v>97229</v>
      </c>
      <c r="B7" s="35" t="s">
        <v>24</v>
      </c>
      <c r="C7" s="24"/>
      <c r="D7" s="25" t="e">
        <f t="shared" si="5"/>
        <v>#DIV/0!</v>
      </c>
      <c r="E7" s="12"/>
      <c r="F7" s="25" t="e">
        <f t="shared" si="5"/>
        <v>#DIV/0!</v>
      </c>
      <c r="G7" s="12"/>
      <c r="H7" s="25" t="e">
        <f t="shared" si="6"/>
        <v>#DIV/0!</v>
      </c>
      <c r="I7" s="12"/>
      <c r="J7" s="25" t="e">
        <f t="shared" si="7"/>
        <v>#DIV/0!</v>
      </c>
      <c r="K7" s="12"/>
      <c r="L7" s="25" t="e">
        <f t="shared" si="8"/>
        <v>#DIV/0!</v>
      </c>
      <c r="M7" s="74">
        <f t="shared" si="9"/>
        <v>0</v>
      </c>
      <c r="P7" s="35" t="s">
        <v>24</v>
      </c>
      <c r="Q7" s="24"/>
      <c r="R7" s="25"/>
      <c r="S7" s="12"/>
      <c r="T7" s="25"/>
      <c r="U7" s="24"/>
      <c r="V7" s="25"/>
      <c r="W7" s="24"/>
      <c r="X7" s="25"/>
      <c r="Y7" s="24"/>
      <c r="Z7" s="25"/>
      <c r="AA7" s="74"/>
      <c r="AD7" s="35" t="s">
        <v>24</v>
      </c>
      <c r="AE7" s="24"/>
      <c r="AF7" s="25"/>
      <c r="AG7" s="12"/>
      <c r="AH7" s="25"/>
      <c r="AI7" s="24"/>
      <c r="AJ7" s="25"/>
      <c r="AK7" s="24"/>
      <c r="AL7" s="25"/>
      <c r="AM7" s="24"/>
      <c r="AN7" s="25"/>
      <c r="AO7" s="24"/>
      <c r="AP7" s="25"/>
      <c r="AQ7" s="74"/>
      <c r="AS7" s="35" t="s">
        <v>24</v>
      </c>
      <c r="AT7" s="24"/>
      <c r="AU7" s="25"/>
      <c r="AV7" s="12"/>
      <c r="AW7" s="25"/>
      <c r="AX7" s="24"/>
      <c r="AY7" s="25"/>
      <c r="AZ7" s="24"/>
      <c r="BA7" s="25"/>
      <c r="BB7" s="24"/>
      <c r="BC7" s="25"/>
      <c r="BD7" s="24"/>
      <c r="BE7" s="25"/>
      <c r="BF7" s="74"/>
      <c r="BI7" s="35" t="s">
        <v>24</v>
      </c>
      <c r="BJ7" s="24"/>
      <c r="BK7" s="85" t="e">
        <f t="shared" si="0"/>
        <v>#DIV/0!</v>
      </c>
      <c r="BL7" s="24"/>
      <c r="BM7" s="85" t="e">
        <f t="shared" si="1"/>
        <v>#DIV/0!</v>
      </c>
      <c r="BN7" s="24"/>
      <c r="BO7" s="85" t="e">
        <f t="shared" si="2"/>
        <v>#DIV/0!</v>
      </c>
      <c r="BP7" s="24"/>
      <c r="BQ7" s="85" t="e">
        <f t="shared" si="3"/>
        <v>#DIV/0!</v>
      </c>
      <c r="BR7" s="24"/>
      <c r="BS7" s="85" t="e">
        <f t="shared" si="4"/>
        <v>#DIV/0!</v>
      </c>
      <c r="BT7" s="24"/>
      <c r="BU7" s="85" t="e">
        <f t="shared" si="10"/>
        <v>#DIV/0!</v>
      </c>
      <c r="BV7" s="24"/>
      <c r="BW7" s="85" t="e">
        <f t="shared" si="11"/>
        <v>#DIV/0!</v>
      </c>
      <c r="BX7" s="24"/>
      <c r="BY7" s="85" t="e">
        <f t="shared" si="12"/>
        <v>#DIV/0!</v>
      </c>
      <c r="BZ7" s="24"/>
      <c r="CA7" s="85" t="e">
        <f t="shared" si="13"/>
        <v>#DIV/0!</v>
      </c>
      <c r="CB7" s="24"/>
      <c r="CC7" s="85" t="e">
        <f t="shared" si="14"/>
        <v>#DIV/0!</v>
      </c>
      <c r="CD7" s="74">
        <f t="shared" si="15"/>
        <v>0</v>
      </c>
      <c r="CG7" s="35" t="s">
        <v>24</v>
      </c>
      <c r="CH7" s="24"/>
      <c r="CI7" s="85">
        <v>0.43125000000000002</v>
      </c>
      <c r="CJ7" s="24"/>
      <c r="CK7" s="85">
        <v>0.38624999999999998</v>
      </c>
      <c r="CL7" s="24"/>
      <c r="CM7" s="85">
        <v>0.11125</v>
      </c>
      <c r="CN7" s="24"/>
      <c r="CO7" s="85">
        <v>3.125E-2</v>
      </c>
      <c r="CP7" s="24"/>
      <c r="CQ7" s="85">
        <v>2.1250000000000002E-2</v>
      </c>
      <c r="CR7" s="24"/>
      <c r="CS7" s="85">
        <v>8.7500000000000008E-3</v>
      </c>
      <c r="CT7" s="24"/>
      <c r="CU7" s="85" t="e">
        <f t="shared" si="16"/>
        <v>#DIV/0!</v>
      </c>
      <c r="CV7" s="74">
        <f t="shared" si="17"/>
        <v>0</v>
      </c>
    </row>
    <row r="8" spans="1:100" ht="13.5" thickBot="1" x14ac:dyDescent="0.25">
      <c r="A8" s="3"/>
      <c r="B8" s="36" t="s">
        <v>34</v>
      </c>
      <c r="C8" s="68">
        <f>SUM(C4:C7)</f>
        <v>0</v>
      </c>
      <c r="D8" s="53" t="e">
        <f t="shared" si="5"/>
        <v>#DIV/0!</v>
      </c>
      <c r="E8" s="16">
        <f>SUM(E4:E7)</f>
        <v>0</v>
      </c>
      <c r="F8" s="53" t="e">
        <f t="shared" si="5"/>
        <v>#DIV/0!</v>
      </c>
      <c r="G8" s="16">
        <f>SUM(G4:G7)</f>
        <v>0</v>
      </c>
      <c r="H8" s="53" t="e">
        <f t="shared" si="6"/>
        <v>#DIV/0!</v>
      </c>
      <c r="I8" s="16">
        <f>SUM(I4:I7)</f>
        <v>0</v>
      </c>
      <c r="J8" s="53" t="e">
        <f t="shared" si="7"/>
        <v>#DIV/0!</v>
      </c>
      <c r="K8" s="16">
        <f>SUM(K4:K7)</f>
        <v>0</v>
      </c>
      <c r="L8" s="53" t="e">
        <f t="shared" si="8"/>
        <v>#DIV/0!</v>
      </c>
      <c r="M8" s="75">
        <f t="shared" si="9"/>
        <v>0</v>
      </c>
      <c r="P8" s="36" t="s">
        <v>34</v>
      </c>
      <c r="Q8" s="68"/>
      <c r="R8" s="53"/>
      <c r="S8" s="16"/>
      <c r="T8" s="53"/>
      <c r="U8" s="68"/>
      <c r="V8" s="53"/>
      <c r="W8" s="68"/>
      <c r="X8" s="53"/>
      <c r="Y8" s="68"/>
      <c r="Z8" s="53"/>
      <c r="AA8" s="75"/>
      <c r="AD8" s="36" t="s">
        <v>34</v>
      </c>
      <c r="AE8" s="68"/>
      <c r="AF8" s="53"/>
      <c r="AG8" s="68"/>
      <c r="AH8" s="53"/>
      <c r="AI8" s="68"/>
      <c r="AJ8" s="53"/>
      <c r="AK8" s="68"/>
      <c r="AL8" s="53"/>
      <c r="AM8" s="68"/>
      <c r="AN8" s="53"/>
      <c r="AO8" s="68"/>
      <c r="AP8" s="53"/>
      <c r="AQ8" s="75"/>
      <c r="AS8" s="36" t="s">
        <v>34</v>
      </c>
      <c r="AT8" s="68"/>
      <c r="AU8" s="53"/>
      <c r="AV8" s="68"/>
      <c r="AW8" s="53"/>
      <c r="AX8" s="68"/>
      <c r="AY8" s="53"/>
      <c r="AZ8" s="68"/>
      <c r="BA8" s="53"/>
      <c r="BB8" s="68"/>
      <c r="BC8" s="53"/>
      <c r="BD8" s="68"/>
      <c r="BE8" s="53"/>
      <c r="BF8" s="75"/>
      <c r="BI8" s="36" t="s">
        <v>34</v>
      </c>
      <c r="BJ8" s="68">
        <f>SUM(BJ4:BJ7)</f>
        <v>0</v>
      </c>
      <c r="BK8" s="53" t="e">
        <f t="shared" si="0"/>
        <v>#DIV/0!</v>
      </c>
      <c r="BL8" s="68">
        <f>SUM(BL4:BL7)</f>
        <v>0</v>
      </c>
      <c r="BM8" s="53" t="e">
        <f t="shared" si="1"/>
        <v>#DIV/0!</v>
      </c>
      <c r="BN8" s="68">
        <f>SUM(BN4:BN7)</f>
        <v>0</v>
      </c>
      <c r="BO8" s="53" t="e">
        <f t="shared" si="2"/>
        <v>#DIV/0!</v>
      </c>
      <c r="BP8" s="68">
        <f>SUM(BP4:BP7)</f>
        <v>0</v>
      </c>
      <c r="BQ8" s="53" t="e">
        <f t="shared" si="3"/>
        <v>#DIV/0!</v>
      </c>
      <c r="BR8" s="68">
        <f>SUM(BR4:BR7)</f>
        <v>0</v>
      </c>
      <c r="BS8" s="53" t="e">
        <f t="shared" si="4"/>
        <v>#DIV/0!</v>
      </c>
      <c r="BT8" s="68">
        <f>SUM(BT4:BT7)</f>
        <v>0</v>
      </c>
      <c r="BU8" s="53" t="e">
        <f t="shared" si="10"/>
        <v>#DIV/0!</v>
      </c>
      <c r="BV8" s="68">
        <f>SUM(BV4:BV7)</f>
        <v>0</v>
      </c>
      <c r="BW8" s="53" t="e">
        <f t="shared" si="11"/>
        <v>#DIV/0!</v>
      </c>
      <c r="BX8" s="68">
        <f>SUM(BX4:BX7)</f>
        <v>0</v>
      </c>
      <c r="BY8" s="53" t="e">
        <f t="shared" si="12"/>
        <v>#DIV/0!</v>
      </c>
      <c r="BZ8" s="68">
        <f>SUM(BZ4:BZ7)</f>
        <v>0</v>
      </c>
      <c r="CA8" s="53" t="e">
        <f t="shared" si="13"/>
        <v>#DIV/0!</v>
      </c>
      <c r="CB8" s="68">
        <f>SUM(CB4:CB7)</f>
        <v>0</v>
      </c>
      <c r="CC8" s="53" t="e">
        <f t="shared" si="14"/>
        <v>#DIV/0!</v>
      </c>
      <c r="CD8" s="75">
        <f t="shared" si="15"/>
        <v>0</v>
      </c>
      <c r="CG8" s="36" t="s">
        <v>34</v>
      </c>
      <c r="CH8" s="68">
        <f>SUM(CH4:CH7)</f>
        <v>0</v>
      </c>
      <c r="CI8" s="53">
        <v>0.45513956553774282</v>
      </c>
      <c r="CJ8" s="68">
        <f>SUM(CJ4:CJ7)</f>
        <v>0</v>
      </c>
      <c r="CK8" s="53">
        <v>0.38007883916126367</v>
      </c>
      <c r="CL8" s="68">
        <f>SUM(CL4:CL7)</f>
        <v>0</v>
      </c>
      <c r="CM8" s="53">
        <v>9.2921019288984066E-2</v>
      </c>
      <c r="CN8" s="68">
        <f>SUM(CN4:CN7)</f>
        <v>0</v>
      </c>
      <c r="CO8" s="53">
        <v>3.4862057952142686E-2</v>
      </c>
      <c r="CP8" s="68">
        <f>SUM(CP4:CP7)</f>
        <v>0</v>
      </c>
      <c r="CQ8" s="53">
        <v>1.9885214134316879E-2</v>
      </c>
      <c r="CR8" s="68">
        <f>SUM(CR4:CR7)</f>
        <v>0</v>
      </c>
      <c r="CS8" s="53">
        <v>7.026536084723054E-3</v>
      </c>
      <c r="CT8" s="68">
        <f>SUM(CT4:CT7)</f>
        <v>0</v>
      </c>
      <c r="CU8" s="53" t="e">
        <f t="shared" si="16"/>
        <v>#DIV/0!</v>
      </c>
      <c r="CV8" s="75">
        <f t="shared" si="17"/>
        <v>0</v>
      </c>
    </row>
    <row r="9" spans="1:100" x14ac:dyDescent="0.2">
      <c r="A9" s="1">
        <v>97212</v>
      </c>
      <c r="B9" s="33" t="s">
        <v>9</v>
      </c>
      <c r="C9" s="70"/>
      <c r="D9" s="52" t="e">
        <f t="shared" si="5"/>
        <v>#DIV/0!</v>
      </c>
      <c r="E9" s="12"/>
      <c r="F9" s="52" t="e">
        <f t="shared" si="5"/>
        <v>#DIV/0!</v>
      </c>
      <c r="G9" s="12"/>
      <c r="H9" s="52" t="e">
        <f t="shared" si="6"/>
        <v>#DIV/0!</v>
      </c>
      <c r="I9" s="12"/>
      <c r="J9" s="52" t="e">
        <f t="shared" si="7"/>
        <v>#DIV/0!</v>
      </c>
      <c r="K9" s="12"/>
      <c r="L9" s="52" t="e">
        <f t="shared" si="8"/>
        <v>#DIV/0!</v>
      </c>
      <c r="M9" s="72">
        <f t="shared" si="9"/>
        <v>0</v>
      </c>
      <c r="P9" s="33" t="s">
        <v>9</v>
      </c>
      <c r="Q9" s="70"/>
      <c r="R9" s="52"/>
      <c r="S9" s="12"/>
      <c r="T9" s="52"/>
      <c r="U9" s="70"/>
      <c r="V9" s="52"/>
      <c r="W9" s="70"/>
      <c r="X9" s="52"/>
      <c r="Y9" s="70"/>
      <c r="Z9" s="52"/>
      <c r="AA9" s="72"/>
      <c r="AD9" s="33" t="s">
        <v>9</v>
      </c>
      <c r="AE9" s="70"/>
      <c r="AF9" s="52"/>
      <c r="AG9" s="12"/>
      <c r="AH9" s="52"/>
      <c r="AI9" s="12"/>
      <c r="AJ9" s="52"/>
      <c r="AK9" s="12"/>
      <c r="AL9" s="52"/>
      <c r="AM9" s="12"/>
      <c r="AN9" s="52"/>
      <c r="AO9" s="12"/>
      <c r="AP9" s="52"/>
      <c r="AQ9" s="72"/>
      <c r="AS9" s="33" t="s">
        <v>9</v>
      </c>
      <c r="AT9" s="70"/>
      <c r="AU9" s="52"/>
      <c r="AV9" s="70"/>
      <c r="AW9" s="52"/>
      <c r="AX9" s="70"/>
      <c r="AY9" s="52"/>
      <c r="AZ9" s="70"/>
      <c r="BA9" s="52"/>
      <c r="BB9" s="70"/>
      <c r="BC9" s="52"/>
      <c r="BD9" s="70"/>
      <c r="BE9" s="52"/>
      <c r="BF9" s="72"/>
      <c r="BI9" s="33" t="s">
        <v>9</v>
      </c>
      <c r="BJ9" s="70"/>
      <c r="BK9" s="86" t="e">
        <f t="shared" si="0"/>
        <v>#DIV/0!</v>
      </c>
      <c r="BL9" s="70"/>
      <c r="BM9" s="86" t="e">
        <f t="shared" si="1"/>
        <v>#DIV/0!</v>
      </c>
      <c r="BN9" s="70"/>
      <c r="BO9" s="86" t="e">
        <f t="shared" si="2"/>
        <v>#DIV/0!</v>
      </c>
      <c r="BP9" s="70"/>
      <c r="BQ9" s="86" t="e">
        <f t="shared" si="3"/>
        <v>#DIV/0!</v>
      </c>
      <c r="BR9" s="70"/>
      <c r="BS9" s="86" t="e">
        <f t="shared" si="4"/>
        <v>#DIV/0!</v>
      </c>
      <c r="BT9" s="70"/>
      <c r="BU9" s="86" t="e">
        <f t="shared" si="10"/>
        <v>#DIV/0!</v>
      </c>
      <c r="BV9" s="70"/>
      <c r="BW9" s="86" t="e">
        <f t="shared" si="11"/>
        <v>#DIV/0!</v>
      </c>
      <c r="BX9" s="70"/>
      <c r="BY9" s="86" t="e">
        <f t="shared" si="12"/>
        <v>#DIV/0!</v>
      </c>
      <c r="BZ9" s="70"/>
      <c r="CA9" s="86" t="e">
        <f t="shared" si="13"/>
        <v>#DIV/0!</v>
      </c>
      <c r="CB9" s="70"/>
      <c r="CC9" s="86" t="e">
        <f t="shared" si="14"/>
        <v>#DIV/0!</v>
      </c>
      <c r="CD9" s="72">
        <f t="shared" si="15"/>
        <v>0</v>
      </c>
      <c r="CG9" s="33" t="s">
        <v>9</v>
      </c>
      <c r="CH9" s="70"/>
      <c r="CI9" s="86">
        <v>0.44444444444444448</v>
      </c>
      <c r="CJ9" s="70"/>
      <c r="CK9" s="86">
        <v>0.35802469135802473</v>
      </c>
      <c r="CL9" s="70"/>
      <c r="CM9" s="86">
        <v>0.10493827160493829</v>
      </c>
      <c r="CN9" s="70"/>
      <c r="CO9" s="86">
        <v>3.9094650205761326E-2</v>
      </c>
      <c r="CP9" s="70"/>
      <c r="CQ9" s="86">
        <v>2.4691358024691364E-2</v>
      </c>
      <c r="CR9" s="70"/>
      <c r="CS9" s="86">
        <v>1.6460905349794244E-2</v>
      </c>
      <c r="CT9" s="70"/>
      <c r="CU9" s="86" t="e">
        <f t="shared" si="16"/>
        <v>#DIV/0!</v>
      </c>
      <c r="CV9" s="72">
        <f t="shared" si="17"/>
        <v>0</v>
      </c>
    </row>
    <row r="10" spans="1:100" x14ac:dyDescent="0.2">
      <c r="A10" s="1">
        <v>97222</v>
      </c>
      <c r="B10" s="34" t="s">
        <v>17</v>
      </c>
      <c r="C10" s="22"/>
      <c r="D10" s="23" t="e">
        <f t="shared" si="5"/>
        <v>#DIV/0!</v>
      </c>
      <c r="E10" s="12"/>
      <c r="F10" s="23" t="e">
        <f t="shared" si="5"/>
        <v>#DIV/0!</v>
      </c>
      <c r="G10" s="12"/>
      <c r="H10" s="23" t="e">
        <f t="shared" si="6"/>
        <v>#DIV/0!</v>
      </c>
      <c r="I10" s="12"/>
      <c r="J10" s="23" t="e">
        <f t="shared" si="7"/>
        <v>#DIV/0!</v>
      </c>
      <c r="K10" s="12"/>
      <c r="L10" s="23" t="e">
        <f t="shared" si="8"/>
        <v>#DIV/0!</v>
      </c>
      <c r="M10" s="73">
        <f t="shared" si="9"/>
        <v>0</v>
      </c>
      <c r="P10" s="34" t="s">
        <v>17</v>
      </c>
      <c r="Q10" s="22"/>
      <c r="R10" s="23"/>
      <c r="S10" s="12"/>
      <c r="T10" s="23"/>
      <c r="U10" s="22"/>
      <c r="V10" s="23"/>
      <c r="W10" s="22"/>
      <c r="X10" s="23"/>
      <c r="Y10" s="22"/>
      <c r="Z10" s="23"/>
      <c r="AA10" s="73"/>
      <c r="AD10" s="34" t="s">
        <v>17</v>
      </c>
      <c r="AE10" s="22"/>
      <c r="AF10" s="23"/>
      <c r="AG10" s="12"/>
      <c r="AH10" s="23"/>
      <c r="AI10" s="12"/>
      <c r="AJ10" s="23"/>
      <c r="AK10" s="12"/>
      <c r="AL10" s="23"/>
      <c r="AM10" s="12"/>
      <c r="AN10" s="23"/>
      <c r="AO10" s="12"/>
      <c r="AP10" s="23"/>
      <c r="AQ10" s="73"/>
      <c r="AS10" s="34" t="s">
        <v>17</v>
      </c>
      <c r="AT10" s="22"/>
      <c r="AU10" s="23"/>
      <c r="AV10" s="22"/>
      <c r="AW10" s="23"/>
      <c r="AX10" s="22"/>
      <c r="AY10" s="23"/>
      <c r="AZ10" s="22"/>
      <c r="BA10" s="23"/>
      <c r="BB10" s="22"/>
      <c r="BC10" s="23"/>
      <c r="BD10" s="22"/>
      <c r="BE10" s="23"/>
      <c r="BF10" s="73"/>
      <c r="BI10" s="34" t="s">
        <v>17</v>
      </c>
      <c r="BJ10" s="22"/>
      <c r="BK10" s="84" t="e">
        <f t="shared" si="0"/>
        <v>#DIV/0!</v>
      </c>
      <c r="BL10" s="22"/>
      <c r="BM10" s="84" t="e">
        <f t="shared" si="1"/>
        <v>#DIV/0!</v>
      </c>
      <c r="BN10" s="22"/>
      <c r="BO10" s="84" t="e">
        <f t="shared" si="2"/>
        <v>#DIV/0!</v>
      </c>
      <c r="BP10" s="22"/>
      <c r="BQ10" s="84" t="e">
        <f t="shared" si="3"/>
        <v>#DIV/0!</v>
      </c>
      <c r="BR10" s="22"/>
      <c r="BS10" s="84" t="e">
        <f t="shared" si="4"/>
        <v>#DIV/0!</v>
      </c>
      <c r="BT10" s="22"/>
      <c r="BU10" s="84" t="e">
        <f t="shared" si="10"/>
        <v>#DIV/0!</v>
      </c>
      <c r="BV10" s="22"/>
      <c r="BW10" s="84" t="e">
        <f t="shared" si="11"/>
        <v>#DIV/0!</v>
      </c>
      <c r="BX10" s="22"/>
      <c r="BY10" s="84" t="e">
        <f t="shared" si="12"/>
        <v>#DIV/0!</v>
      </c>
      <c r="BZ10" s="22"/>
      <c r="CA10" s="84" t="e">
        <f t="shared" si="13"/>
        <v>#DIV/0!</v>
      </c>
      <c r="CB10" s="22"/>
      <c r="CC10" s="84" t="e">
        <f t="shared" si="14"/>
        <v>#DIV/0!</v>
      </c>
      <c r="CD10" s="73">
        <f t="shared" si="15"/>
        <v>0</v>
      </c>
      <c r="CG10" s="34" t="s">
        <v>17</v>
      </c>
      <c r="CH10" s="22"/>
      <c r="CI10" s="84">
        <v>0.43467011642949543</v>
      </c>
      <c r="CJ10" s="22"/>
      <c r="CK10" s="84">
        <v>0.36351875808538164</v>
      </c>
      <c r="CL10" s="22"/>
      <c r="CM10" s="84">
        <v>0.10737386804657179</v>
      </c>
      <c r="CN10" s="22"/>
      <c r="CO10" s="84">
        <v>4.7865459249676584E-2</v>
      </c>
      <c r="CP10" s="22"/>
      <c r="CQ10" s="84">
        <v>2.5873221216041395E-2</v>
      </c>
      <c r="CR10" s="22"/>
      <c r="CS10" s="84">
        <v>1.1642949547218628E-2</v>
      </c>
      <c r="CT10" s="22"/>
      <c r="CU10" s="84" t="e">
        <f t="shared" si="16"/>
        <v>#DIV/0!</v>
      </c>
      <c r="CV10" s="73">
        <f t="shared" si="17"/>
        <v>0</v>
      </c>
    </row>
    <row r="11" spans="1:100" x14ac:dyDescent="0.2">
      <c r="A11" s="1">
        <v>97228</v>
      </c>
      <c r="B11" s="34" t="s">
        <v>23</v>
      </c>
      <c r="C11" s="22"/>
      <c r="D11" s="23" t="e">
        <f t="shared" si="5"/>
        <v>#DIV/0!</v>
      </c>
      <c r="E11" s="12"/>
      <c r="F11" s="23" t="e">
        <f t="shared" si="5"/>
        <v>#DIV/0!</v>
      </c>
      <c r="G11" s="12"/>
      <c r="H11" s="23" t="e">
        <f t="shared" si="6"/>
        <v>#DIV/0!</v>
      </c>
      <c r="I11" s="12"/>
      <c r="J11" s="23" t="e">
        <f t="shared" si="7"/>
        <v>#DIV/0!</v>
      </c>
      <c r="K11" s="12"/>
      <c r="L11" s="23" t="e">
        <f t="shared" si="8"/>
        <v>#DIV/0!</v>
      </c>
      <c r="M11" s="73">
        <f t="shared" si="9"/>
        <v>0</v>
      </c>
      <c r="P11" s="34" t="s">
        <v>23</v>
      </c>
      <c r="Q11" s="22"/>
      <c r="R11" s="23"/>
      <c r="S11" s="12"/>
      <c r="T11" s="23"/>
      <c r="U11" s="22"/>
      <c r="V11" s="23"/>
      <c r="W11" s="22"/>
      <c r="X11" s="23"/>
      <c r="Y11" s="22"/>
      <c r="Z11" s="23"/>
      <c r="AA11" s="73"/>
      <c r="AD11" s="34" t="s">
        <v>23</v>
      </c>
      <c r="AE11" s="22"/>
      <c r="AF11" s="23"/>
      <c r="AG11" s="12"/>
      <c r="AH11" s="23"/>
      <c r="AI11" s="12"/>
      <c r="AJ11" s="23"/>
      <c r="AK11" s="12"/>
      <c r="AL11" s="23"/>
      <c r="AM11" s="12"/>
      <c r="AN11" s="23"/>
      <c r="AO11" s="12"/>
      <c r="AP11" s="23"/>
      <c r="AQ11" s="73"/>
      <c r="AS11" s="34" t="s">
        <v>23</v>
      </c>
      <c r="AT11" s="22"/>
      <c r="AU11" s="23"/>
      <c r="AV11" s="22"/>
      <c r="AW11" s="23"/>
      <c r="AX11" s="22"/>
      <c r="AY11" s="23"/>
      <c r="AZ11" s="22"/>
      <c r="BA11" s="23"/>
      <c r="BB11" s="22"/>
      <c r="BC11" s="23"/>
      <c r="BD11" s="22"/>
      <c r="BE11" s="23"/>
      <c r="BF11" s="73"/>
      <c r="BI11" s="34" t="s">
        <v>23</v>
      </c>
      <c r="BJ11" s="22"/>
      <c r="BK11" s="84" t="e">
        <f t="shared" si="0"/>
        <v>#DIV/0!</v>
      </c>
      <c r="BL11" s="22"/>
      <c r="BM11" s="84" t="e">
        <f t="shared" si="1"/>
        <v>#DIV/0!</v>
      </c>
      <c r="BN11" s="22"/>
      <c r="BO11" s="84" t="e">
        <f t="shared" si="2"/>
        <v>#DIV/0!</v>
      </c>
      <c r="BP11" s="22"/>
      <c r="BQ11" s="84" t="e">
        <f t="shared" si="3"/>
        <v>#DIV/0!</v>
      </c>
      <c r="BR11" s="22"/>
      <c r="BS11" s="84" t="e">
        <f t="shared" si="4"/>
        <v>#DIV/0!</v>
      </c>
      <c r="BT11" s="22"/>
      <c r="BU11" s="84" t="e">
        <f t="shared" si="10"/>
        <v>#DIV/0!</v>
      </c>
      <c r="BV11" s="22"/>
      <c r="BW11" s="84" t="e">
        <f t="shared" si="11"/>
        <v>#DIV/0!</v>
      </c>
      <c r="BX11" s="22"/>
      <c r="BY11" s="84" t="e">
        <f t="shared" si="12"/>
        <v>#DIV/0!</v>
      </c>
      <c r="BZ11" s="22"/>
      <c r="CA11" s="84" t="e">
        <f t="shared" si="13"/>
        <v>#DIV/0!</v>
      </c>
      <c r="CB11" s="22"/>
      <c r="CC11" s="84" t="e">
        <f t="shared" si="14"/>
        <v>#DIV/0!</v>
      </c>
      <c r="CD11" s="73">
        <f t="shared" si="15"/>
        <v>0</v>
      </c>
      <c r="CG11" s="34" t="s">
        <v>23</v>
      </c>
      <c r="CH11" s="22"/>
      <c r="CI11" s="84">
        <v>0.39975550122249387</v>
      </c>
      <c r="CJ11" s="22"/>
      <c r="CK11" s="84">
        <v>0.37652811735941316</v>
      </c>
      <c r="CL11" s="22"/>
      <c r="CM11" s="84">
        <v>0.10146699266503666</v>
      </c>
      <c r="CN11" s="22"/>
      <c r="CO11" s="84">
        <v>5.7457212713936424E-2</v>
      </c>
      <c r="CP11" s="22"/>
      <c r="CQ11" s="84">
        <v>2.8117359413202932E-2</v>
      </c>
      <c r="CR11" s="22"/>
      <c r="CS11" s="84">
        <v>1.4669926650366746E-2</v>
      </c>
      <c r="CT11" s="22"/>
      <c r="CU11" s="84" t="e">
        <f t="shared" si="16"/>
        <v>#DIV/0!</v>
      </c>
      <c r="CV11" s="73">
        <f t="shared" si="17"/>
        <v>0</v>
      </c>
    </row>
    <row r="12" spans="1:100" x14ac:dyDescent="0.2">
      <c r="A12" s="1">
        <v>97230</v>
      </c>
      <c r="B12" s="35" t="s">
        <v>25</v>
      </c>
      <c r="C12" s="24"/>
      <c r="D12" s="25" t="e">
        <f t="shared" si="5"/>
        <v>#DIV/0!</v>
      </c>
      <c r="E12" s="12"/>
      <c r="F12" s="25" t="e">
        <f t="shared" si="5"/>
        <v>#DIV/0!</v>
      </c>
      <c r="G12" s="12"/>
      <c r="H12" s="25" t="e">
        <f t="shared" si="6"/>
        <v>#DIV/0!</v>
      </c>
      <c r="I12" s="12"/>
      <c r="J12" s="25" t="e">
        <f t="shared" si="7"/>
        <v>#DIV/0!</v>
      </c>
      <c r="K12" s="12"/>
      <c r="L12" s="25" t="e">
        <f t="shared" si="8"/>
        <v>#DIV/0!</v>
      </c>
      <c r="M12" s="74">
        <f t="shared" si="9"/>
        <v>0</v>
      </c>
      <c r="P12" s="35" t="s">
        <v>25</v>
      </c>
      <c r="Q12" s="24"/>
      <c r="R12" s="25"/>
      <c r="S12" s="12"/>
      <c r="T12" s="25"/>
      <c r="U12" s="24"/>
      <c r="V12" s="25"/>
      <c r="W12" s="24"/>
      <c r="X12" s="25"/>
      <c r="Y12" s="24"/>
      <c r="Z12" s="25"/>
      <c r="AA12" s="74"/>
      <c r="AD12" s="35" t="s">
        <v>25</v>
      </c>
      <c r="AE12" s="24"/>
      <c r="AF12" s="25"/>
      <c r="AG12" s="12"/>
      <c r="AH12" s="25"/>
      <c r="AI12" s="12"/>
      <c r="AJ12" s="25"/>
      <c r="AK12" s="12"/>
      <c r="AL12" s="25"/>
      <c r="AM12" s="12"/>
      <c r="AN12" s="25"/>
      <c r="AO12" s="12"/>
      <c r="AP12" s="25"/>
      <c r="AQ12" s="74"/>
      <c r="AS12" s="35" t="s">
        <v>25</v>
      </c>
      <c r="AT12" s="24"/>
      <c r="AU12" s="25"/>
      <c r="AV12" s="24"/>
      <c r="AW12" s="25"/>
      <c r="AX12" s="24"/>
      <c r="AY12" s="25"/>
      <c r="AZ12" s="24"/>
      <c r="BA12" s="25"/>
      <c r="BB12" s="24"/>
      <c r="BC12" s="25"/>
      <c r="BD12" s="24"/>
      <c r="BE12" s="25"/>
      <c r="BF12" s="74"/>
      <c r="BI12" s="35" t="s">
        <v>25</v>
      </c>
      <c r="BJ12" s="24"/>
      <c r="BK12" s="85" t="e">
        <f t="shared" si="0"/>
        <v>#DIV/0!</v>
      </c>
      <c r="BL12" s="24"/>
      <c r="BM12" s="85" t="e">
        <f t="shared" si="1"/>
        <v>#DIV/0!</v>
      </c>
      <c r="BN12" s="24"/>
      <c r="BO12" s="85" t="e">
        <f t="shared" si="2"/>
        <v>#DIV/0!</v>
      </c>
      <c r="BP12" s="24"/>
      <c r="BQ12" s="85" t="e">
        <f t="shared" si="3"/>
        <v>#DIV/0!</v>
      </c>
      <c r="BR12" s="24"/>
      <c r="BS12" s="85" t="e">
        <f t="shared" si="4"/>
        <v>#DIV/0!</v>
      </c>
      <c r="BT12" s="24"/>
      <c r="BU12" s="85" t="e">
        <f t="shared" si="10"/>
        <v>#DIV/0!</v>
      </c>
      <c r="BV12" s="24"/>
      <c r="BW12" s="85" t="e">
        <f t="shared" si="11"/>
        <v>#DIV/0!</v>
      </c>
      <c r="BX12" s="24"/>
      <c r="BY12" s="85" t="e">
        <f t="shared" si="12"/>
        <v>#DIV/0!</v>
      </c>
      <c r="BZ12" s="24"/>
      <c r="CA12" s="85" t="e">
        <f t="shared" si="13"/>
        <v>#DIV/0!</v>
      </c>
      <c r="CB12" s="24"/>
      <c r="CC12" s="85" t="e">
        <f t="shared" si="14"/>
        <v>#DIV/0!</v>
      </c>
      <c r="CD12" s="74">
        <f t="shared" si="15"/>
        <v>0</v>
      </c>
      <c r="CG12" s="35" t="s">
        <v>25</v>
      </c>
      <c r="CH12" s="24"/>
      <c r="CI12" s="85">
        <v>0.43877551020408173</v>
      </c>
      <c r="CJ12" s="24"/>
      <c r="CK12" s="85">
        <v>0.41224489795918373</v>
      </c>
      <c r="CL12" s="24"/>
      <c r="CM12" s="85">
        <v>0.10408163265306124</v>
      </c>
      <c r="CN12" s="24"/>
      <c r="CO12" s="85">
        <v>1.4285714285714287E-2</v>
      </c>
      <c r="CP12" s="24"/>
      <c r="CQ12" s="85">
        <v>1.2244897959183676E-2</v>
      </c>
      <c r="CR12" s="24"/>
      <c r="CS12" s="85">
        <v>6.1224489795918382E-3</v>
      </c>
      <c r="CT12" s="24"/>
      <c r="CU12" s="85" t="e">
        <f t="shared" si="16"/>
        <v>#DIV/0!</v>
      </c>
      <c r="CV12" s="74">
        <f t="shared" si="17"/>
        <v>0</v>
      </c>
    </row>
    <row r="13" spans="1:100" x14ac:dyDescent="0.2">
      <c r="A13" s="3"/>
      <c r="B13" s="37" t="s">
        <v>35</v>
      </c>
      <c r="C13" s="26">
        <f>SUM(C9:C12)</f>
        <v>0</v>
      </c>
      <c r="D13" s="27" t="e">
        <f t="shared" si="5"/>
        <v>#DIV/0!</v>
      </c>
      <c r="E13" s="17">
        <f>SUM(E9:E12)</f>
        <v>0</v>
      </c>
      <c r="F13" s="27" t="e">
        <f t="shared" si="5"/>
        <v>#DIV/0!</v>
      </c>
      <c r="G13" s="17">
        <f>SUM(G9:G12)</f>
        <v>0</v>
      </c>
      <c r="H13" s="27" t="e">
        <f t="shared" si="6"/>
        <v>#DIV/0!</v>
      </c>
      <c r="I13" s="17">
        <f>SUM(I9:I12)</f>
        <v>0</v>
      </c>
      <c r="J13" s="27" t="e">
        <f t="shared" si="7"/>
        <v>#DIV/0!</v>
      </c>
      <c r="K13" s="17">
        <f>SUM(K9:K12)</f>
        <v>0</v>
      </c>
      <c r="L13" s="27" t="e">
        <f t="shared" si="8"/>
        <v>#DIV/0!</v>
      </c>
      <c r="M13" s="76">
        <f t="shared" si="9"/>
        <v>0</v>
      </c>
      <c r="P13" s="37" t="s">
        <v>35</v>
      </c>
      <c r="Q13" s="26"/>
      <c r="R13" s="27"/>
      <c r="S13" s="17"/>
      <c r="T13" s="27"/>
      <c r="U13" s="26"/>
      <c r="V13" s="27"/>
      <c r="W13" s="26"/>
      <c r="X13" s="27"/>
      <c r="Y13" s="26"/>
      <c r="Z13" s="27"/>
      <c r="AA13" s="76"/>
      <c r="AD13" s="37" t="s">
        <v>35</v>
      </c>
      <c r="AE13" s="26"/>
      <c r="AF13" s="27"/>
      <c r="AG13" s="26"/>
      <c r="AH13" s="27"/>
      <c r="AI13" s="26"/>
      <c r="AJ13" s="27"/>
      <c r="AK13" s="26"/>
      <c r="AL13" s="27"/>
      <c r="AM13" s="26"/>
      <c r="AN13" s="27"/>
      <c r="AO13" s="26"/>
      <c r="AP13" s="27"/>
      <c r="AQ13" s="76"/>
      <c r="AS13" s="37" t="s">
        <v>35</v>
      </c>
      <c r="AT13" s="26"/>
      <c r="AU13" s="27"/>
      <c r="AV13" s="26"/>
      <c r="AW13" s="27"/>
      <c r="AX13" s="26"/>
      <c r="AY13" s="27"/>
      <c r="AZ13" s="26"/>
      <c r="BA13" s="27"/>
      <c r="BB13" s="26"/>
      <c r="BC13" s="27"/>
      <c r="BD13" s="26"/>
      <c r="BE13" s="27"/>
      <c r="BF13" s="76"/>
      <c r="BI13" s="37" t="s">
        <v>35</v>
      </c>
      <c r="BJ13" s="26">
        <f>SUM(BJ9:BJ12)</f>
        <v>0</v>
      </c>
      <c r="BK13" s="27" t="e">
        <f t="shared" si="0"/>
        <v>#DIV/0!</v>
      </c>
      <c r="BL13" s="26">
        <f>SUM(BL9:BL12)</f>
        <v>0</v>
      </c>
      <c r="BM13" s="27" t="e">
        <f t="shared" si="1"/>
        <v>#DIV/0!</v>
      </c>
      <c r="BN13" s="26">
        <f>SUM(BN9:BN12)</f>
        <v>0</v>
      </c>
      <c r="BO13" s="27" t="e">
        <f t="shared" si="2"/>
        <v>#DIV/0!</v>
      </c>
      <c r="BP13" s="26">
        <f>SUM(BP9:BP12)</f>
        <v>0</v>
      </c>
      <c r="BQ13" s="27" t="e">
        <f t="shared" si="3"/>
        <v>#DIV/0!</v>
      </c>
      <c r="BR13" s="26">
        <f>SUM(BR9:BR12)</f>
        <v>0</v>
      </c>
      <c r="BS13" s="27" t="e">
        <f t="shared" si="4"/>
        <v>#DIV/0!</v>
      </c>
      <c r="BT13" s="26">
        <f>SUM(BT9:BT12)</f>
        <v>0</v>
      </c>
      <c r="BU13" s="27" t="e">
        <f t="shared" si="10"/>
        <v>#DIV/0!</v>
      </c>
      <c r="BV13" s="26">
        <f>SUM(BV9:BV12)</f>
        <v>0</v>
      </c>
      <c r="BW13" s="27" t="e">
        <f t="shared" si="11"/>
        <v>#DIV/0!</v>
      </c>
      <c r="BX13" s="26">
        <f>SUM(BX9:BX12)</f>
        <v>0</v>
      </c>
      <c r="BY13" s="27" t="e">
        <f t="shared" si="12"/>
        <v>#DIV/0!</v>
      </c>
      <c r="BZ13" s="26">
        <f>SUM(BZ9:BZ12)</f>
        <v>0</v>
      </c>
      <c r="CA13" s="27" t="e">
        <f t="shared" si="13"/>
        <v>#DIV/0!</v>
      </c>
      <c r="CB13" s="26">
        <f>SUM(CB9:CB12)</f>
        <v>0</v>
      </c>
      <c r="CC13" s="27" t="e">
        <f t="shared" si="14"/>
        <v>#DIV/0!</v>
      </c>
      <c r="CD13" s="76">
        <f t="shared" si="15"/>
        <v>0</v>
      </c>
      <c r="CG13" s="37" t="s">
        <v>35</v>
      </c>
      <c r="CH13" s="26">
        <f>SUM(CH9:CH12)</f>
        <v>0</v>
      </c>
      <c r="CI13" s="27">
        <v>0.42615523239076425</v>
      </c>
      <c r="CJ13" s="26">
        <f>SUM(CJ9:CJ12)</f>
        <v>0</v>
      </c>
      <c r="CK13" s="27">
        <v>0.37593063151687783</v>
      </c>
      <c r="CL13" s="26">
        <f>SUM(CL9:CL12)</f>
        <v>0</v>
      </c>
      <c r="CM13" s="27">
        <v>0.10439772938167285</v>
      </c>
      <c r="CN13" s="26">
        <f>SUM(CN9:CN12)</f>
        <v>0</v>
      </c>
      <c r="CO13" s="27">
        <v>4.2858941227332956E-2</v>
      </c>
      <c r="CP13" s="26">
        <f>SUM(CP9:CP12)</f>
        <v>0</v>
      </c>
      <c r="CQ13" s="27">
        <v>2.376533692372286E-2</v>
      </c>
      <c r="CR13" s="26">
        <f>SUM(CR9:CR12)</f>
        <v>0</v>
      </c>
      <c r="CS13" s="27">
        <v>1.2469066119868165E-2</v>
      </c>
      <c r="CT13" s="26">
        <f>SUM(CT9:CT12)</f>
        <v>0</v>
      </c>
      <c r="CU13" s="27" t="e">
        <f t="shared" si="16"/>
        <v>#DIV/0!</v>
      </c>
      <c r="CV13" s="76">
        <f t="shared" si="17"/>
        <v>0</v>
      </c>
    </row>
    <row r="14" spans="1:100" x14ac:dyDescent="0.2">
      <c r="A14" s="1">
        <v>97201</v>
      </c>
      <c r="B14" s="38" t="s">
        <v>32</v>
      </c>
      <c r="C14" s="20"/>
      <c r="D14" s="21" t="e">
        <f t="shared" si="5"/>
        <v>#DIV/0!</v>
      </c>
      <c r="E14" s="12"/>
      <c r="F14" s="21" t="e">
        <f t="shared" si="5"/>
        <v>#DIV/0!</v>
      </c>
      <c r="G14" s="12"/>
      <c r="H14" s="21" t="e">
        <f t="shared" si="6"/>
        <v>#DIV/0!</v>
      </c>
      <c r="I14" s="12"/>
      <c r="J14" s="21" t="e">
        <f t="shared" si="7"/>
        <v>#DIV/0!</v>
      </c>
      <c r="K14" s="12"/>
      <c r="L14" s="21" t="e">
        <f t="shared" si="8"/>
        <v>#DIV/0!</v>
      </c>
      <c r="M14" s="77">
        <f t="shared" si="9"/>
        <v>0</v>
      </c>
      <c r="P14" s="38" t="s">
        <v>32</v>
      </c>
      <c r="Q14" s="20"/>
      <c r="R14" s="21"/>
      <c r="S14" s="12"/>
      <c r="T14" s="21"/>
      <c r="U14" s="20"/>
      <c r="V14" s="21"/>
      <c r="W14" s="20"/>
      <c r="X14" s="21"/>
      <c r="Y14" s="20"/>
      <c r="Z14" s="21"/>
      <c r="AA14" s="77"/>
      <c r="AD14" s="38" t="s">
        <v>32</v>
      </c>
      <c r="AE14" s="20"/>
      <c r="AF14" s="21"/>
      <c r="AG14" s="12"/>
      <c r="AH14" s="21"/>
      <c r="AI14" s="12"/>
      <c r="AJ14" s="21"/>
      <c r="AK14" s="12"/>
      <c r="AL14" s="21"/>
      <c r="AM14" s="12"/>
      <c r="AN14" s="21"/>
      <c r="AO14" s="12"/>
      <c r="AP14" s="21"/>
      <c r="AQ14" s="77"/>
      <c r="AS14" s="38" t="s">
        <v>32</v>
      </c>
      <c r="AT14" s="20"/>
      <c r="AU14" s="21"/>
      <c r="AV14" s="20"/>
      <c r="AW14" s="21"/>
      <c r="AX14" s="20"/>
      <c r="AY14" s="21"/>
      <c r="AZ14" s="20"/>
      <c r="BA14" s="21"/>
      <c r="BB14" s="20"/>
      <c r="BC14" s="21"/>
      <c r="BD14" s="20"/>
      <c r="BE14" s="21"/>
      <c r="BF14" s="77"/>
      <c r="BI14" s="38" t="s">
        <v>32</v>
      </c>
      <c r="BJ14" s="20"/>
      <c r="BK14" s="87" t="e">
        <f t="shared" si="0"/>
        <v>#DIV/0!</v>
      </c>
      <c r="BL14" s="20"/>
      <c r="BM14" s="87" t="e">
        <f t="shared" si="1"/>
        <v>#DIV/0!</v>
      </c>
      <c r="BN14" s="20"/>
      <c r="BO14" s="87" t="e">
        <f t="shared" si="2"/>
        <v>#DIV/0!</v>
      </c>
      <c r="BP14" s="20"/>
      <c r="BQ14" s="87" t="e">
        <f t="shared" si="3"/>
        <v>#DIV/0!</v>
      </c>
      <c r="BR14" s="20"/>
      <c r="BS14" s="87" t="e">
        <f t="shared" si="4"/>
        <v>#DIV/0!</v>
      </c>
      <c r="BT14" s="20"/>
      <c r="BU14" s="87" t="e">
        <f t="shared" si="10"/>
        <v>#DIV/0!</v>
      </c>
      <c r="BV14" s="20"/>
      <c r="BW14" s="87" t="e">
        <f t="shared" si="11"/>
        <v>#DIV/0!</v>
      </c>
      <c r="BX14" s="20"/>
      <c r="BY14" s="87" t="e">
        <f t="shared" si="12"/>
        <v>#DIV/0!</v>
      </c>
      <c r="BZ14" s="20"/>
      <c r="CA14" s="87" t="e">
        <f t="shared" si="13"/>
        <v>#DIV/0!</v>
      </c>
      <c r="CB14" s="20"/>
      <c r="CC14" s="87" t="e">
        <f t="shared" si="14"/>
        <v>#DIV/0!</v>
      </c>
      <c r="CD14" s="77">
        <f t="shared" si="15"/>
        <v>0</v>
      </c>
      <c r="CG14" s="38" t="s">
        <v>32</v>
      </c>
      <c r="CH14" s="20"/>
      <c r="CI14" s="87">
        <v>0.43661971830985918</v>
      </c>
      <c r="CJ14" s="20"/>
      <c r="CK14" s="87">
        <v>0.38028169014084506</v>
      </c>
      <c r="CL14" s="20"/>
      <c r="CM14" s="87">
        <v>9.3896713615023483E-2</v>
      </c>
      <c r="CN14" s="20"/>
      <c r="CO14" s="87">
        <v>3.2863849765258218E-2</v>
      </c>
      <c r="CP14" s="20"/>
      <c r="CQ14" s="87">
        <v>1.8779342723004695E-2</v>
      </c>
      <c r="CR14" s="20"/>
      <c r="CS14" s="87">
        <v>2.8169014084507043E-2</v>
      </c>
      <c r="CT14" s="20"/>
      <c r="CU14" s="87" t="e">
        <f t="shared" si="16"/>
        <v>#DIV/0!</v>
      </c>
      <c r="CV14" s="77">
        <f t="shared" si="17"/>
        <v>0</v>
      </c>
    </row>
    <row r="15" spans="1:100" x14ac:dyDescent="0.2">
      <c r="A15" s="1">
        <v>97203</v>
      </c>
      <c r="B15" s="34" t="s">
        <v>1</v>
      </c>
      <c r="C15" s="22"/>
      <c r="D15" s="23" t="e">
        <f t="shared" si="5"/>
        <v>#DIV/0!</v>
      </c>
      <c r="E15" s="12"/>
      <c r="F15" s="23" t="e">
        <f t="shared" si="5"/>
        <v>#DIV/0!</v>
      </c>
      <c r="G15" s="12"/>
      <c r="H15" s="23" t="e">
        <f t="shared" si="6"/>
        <v>#DIV/0!</v>
      </c>
      <c r="I15" s="12"/>
      <c r="J15" s="23" t="e">
        <f t="shared" si="7"/>
        <v>#DIV/0!</v>
      </c>
      <c r="K15" s="12"/>
      <c r="L15" s="23" t="e">
        <f t="shared" si="8"/>
        <v>#DIV/0!</v>
      </c>
      <c r="M15" s="73">
        <f t="shared" si="9"/>
        <v>0</v>
      </c>
      <c r="P15" s="34" t="s">
        <v>1</v>
      </c>
      <c r="Q15" s="22"/>
      <c r="R15" s="23"/>
      <c r="S15" s="12"/>
      <c r="T15" s="23"/>
      <c r="U15" s="22"/>
      <c r="V15" s="23"/>
      <c r="W15" s="22"/>
      <c r="X15" s="23"/>
      <c r="Y15" s="22"/>
      <c r="Z15" s="23"/>
      <c r="AA15" s="73"/>
      <c r="AD15" s="34" t="s">
        <v>1</v>
      </c>
      <c r="AE15" s="22"/>
      <c r="AF15" s="23"/>
      <c r="AG15" s="12"/>
      <c r="AH15" s="23"/>
      <c r="AI15" s="12"/>
      <c r="AJ15" s="23"/>
      <c r="AK15" s="12"/>
      <c r="AL15" s="23"/>
      <c r="AM15" s="12"/>
      <c r="AN15" s="23"/>
      <c r="AO15" s="12"/>
      <c r="AP15" s="23"/>
      <c r="AQ15" s="73"/>
      <c r="AS15" s="34" t="s">
        <v>1</v>
      </c>
      <c r="AT15" s="22"/>
      <c r="AU15" s="23"/>
      <c r="AV15" s="22"/>
      <c r="AW15" s="23"/>
      <c r="AX15" s="22"/>
      <c r="AY15" s="23"/>
      <c r="AZ15" s="22"/>
      <c r="BA15" s="23"/>
      <c r="BB15" s="22"/>
      <c r="BC15" s="23"/>
      <c r="BD15" s="22"/>
      <c r="BE15" s="23"/>
      <c r="BF15" s="73"/>
      <c r="BI15" s="34" t="s">
        <v>1</v>
      </c>
      <c r="BJ15" s="22"/>
      <c r="BK15" s="84" t="e">
        <f t="shared" si="0"/>
        <v>#DIV/0!</v>
      </c>
      <c r="BL15" s="22"/>
      <c r="BM15" s="84" t="e">
        <f t="shared" si="1"/>
        <v>#DIV/0!</v>
      </c>
      <c r="BN15" s="22"/>
      <c r="BO15" s="84" t="e">
        <f t="shared" si="2"/>
        <v>#DIV/0!</v>
      </c>
      <c r="BP15" s="22"/>
      <c r="BQ15" s="84" t="e">
        <f t="shared" si="3"/>
        <v>#DIV/0!</v>
      </c>
      <c r="BR15" s="22"/>
      <c r="BS15" s="84" t="e">
        <f t="shared" si="4"/>
        <v>#DIV/0!</v>
      </c>
      <c r="BT15" s="22"/>
      <c r="BU15" s="84" t="e">
        <f t="shared" si="10"/>
        <v>#DIV/0!</v>
      </c>
      <c r="BV15" s="22"/>
      <c r="BW15" s="84" t="e">
        <f t="shared" si="11"/>
        <v>#DIV/0!</v>
      </c>
      <c r="BX15" s="22"/>
      <c r="BY15" s="84" t="e">
        <f t="shared" si="12"/>
        <v>#DIV/0!</v>
      </c>
      <c r="BZ15" s="22"/>
      <c r="CA15" s="84" t="e">
        <f t="shared" si="13"/>
        <v>#DIV/0!</v>
      </c>
      <c r="CB15" s="22"/>
      <c r="CC15" s="84" t="e">
        <f t="shared" si="14"/>
        <v>#DIV/0!</v>
      </c>
      <c r="CD15" s="73">
        <f t="shared" si="15"/>
        <v>0</v>
      </c>
      <c r="CG15" s="34" t="s">
        <v>1</v>
      </c>
      <c r="CH15" s="22"/>
      <c r="CI15" s="84">
        <v>0.41188524590163933</v>
      </c>
      <c r="CJ15" s="22"/>
      <c r="CK15" s="84">
        <v>0.36885245901639346</v>
      </c>
      <c r="CL15" s="22"/>
      <c r="CM15" s="84">
        <v>9.6311475409836061E-2</v>
      </c>
      <c r="CN15" s="22"/>
      <c r="CO15" s="84">
        <v>6.9672131147540992E-2</v>
      </c>
      <c r="CP15" s="22"/>
      <c r="CQ15" s="84">
        <v>3.6885245901639344E-2</v>
      </c>
      <c r="CR15" s="22"/>
      <c r="CS15" s="84">
        <v>1.0245901639344262E-2</v>
      </c>
      <c r="CT15" s="22"/>
      <c r="CU15" s="84" t="e">
        <f t="shared" si="16"/>
        <v>#DIV/0!</v>
      </c>
      <c r="CV15" s="73">
        <f t="shared" si="17"/>
        <v>0</v>
      </c>
    </row>
    <row r="16" spans="1:100" x14ac:dyDescent="0.2">
      <c r="A16" s="1">
        <v>97211</v>
      </c>
      <c r="B16" s="34" t="s">
        <v>30</v>
      </c>
      <c r="C16" s="22"/>
      <c r="D16" s="23" t="e">
        <f t="shared" si="5"/>
        <v>#DIV/0!</v>
      </c>
      <c r="E16" s="12"/>
      <c r="F16" s="23" t="e">
        <f t="shared" si="5"/>
        <v>#DIV/0!</v>
      </c>
      <c r="G16" s="12"/>
      <c r="H16" s="23" t="e">
        <f t="shared" si="6"/>
        <v>#DIV/0!</v>
      </c>
      <c r="I16" s="12"/>
      <c r="J16" s="23" t="e">
        <f t="shared" si="7"/>
        <v>#DIV/0!</v>
      </c>
      <c r="K16" s="12"/>
      <c r="L16" s="23" t="e">
        <f t="shared" si="8"/>
        <v>#DIV/0!</v>
      </c>
      <c r="M16" s="73">
        <f t="shared" si="9"/>
        <v>0</v>
      </c>
      <c r="P16" s="34" t="s">
        <v>30</v>
      </c>
      <c r="Q16" s="22"/>
      <c r="R16" s="23"/>
      <c r="S16" s="12"/>
      <c r="T16" s="23"/>
      <c r="U16" s="22"/>
      <c r="V16" s="23"/>
      <c r="W16" s="22"/>
      <c r="X16" s="23"/>
      <c r="Y16" s="22"/>
      <c r="Z16" s="23"/>
      <c r="AA16" s="73"/>
      <c r="AD16" s="34" t="s">
        <v>30</v>
      </c>
      <c r="AE16" s="22"/>
      <c r="AF16" s="23"/>
      <c r="AG16" s="12"/>
      <c r="AH16" s="23"/>
      <c r="AI16" s="12"/>
      <c r="AJ16" s="23"/>
      <c r="AK16" s="12"/>
      <c r="AL16" s="23"/>
      <c r="AM16" s="12"/>
      <c r="AN16" s="23"/>
      <c r="AO16" s="12"/>
      <c r="AP16" s="23"/>
      <c r="AQ16" s="73"/>
      <c r="AS16" s="34" t="s">
        <v>30</v>
      </c>
      <c r="AT16" s="22"/>
      <c r="AU16" s="23"/>
      <c r="AV16" s="22"/>
      <c r="AW16" s="23"/>
      <c r="AX16" s="22"/>
      <c r="AY16" s="23"/>
      <c r="AZ16" s="22"/>
      <c r="BA16" s="23"/>
      <c r="BB16" s="22"/>
      <c r="BC16" s="23"/>
      <c r="BD16" s="22"/>
      <c r="BE16" s="23"/>
      <c r="BF16" s="73"/>
      <c r="BI16" s="34" t="s">
        <v>30</v>
      </c>
      <c r="BJ16" s="22"/>
      <c r="BK16" s="84" t="e">
        <f t="shared" si="0"/>
        <v>#DIV/0!</v>
      </c>
      <c r="BL16" s="22"/>
      <c r="BM16" s="84" t="e">
        <f t="shared" si="1"/>
        <v>#DIV/0!</v>
      </c>
      <c r="BN16" s="22"/>
      <c r="BO16" s="84" t="e">
        <f t="shared" si="2"/>
        <v>#DIV/0!</v>
      </c>
      <c r="BP16" s="22"/>
      <c r="BQ16" s="84" t="e">
        <f t="shared" si="3"/>
        <v>#DIV/0!</v>
      </c>
      <c r="BR16" s="22"/>
      <c r="BS16" s="84" t="e">
        <f t="shared" si="4"/>
        <v>#DIV/0!</v>
      </c>
      <c r="BT16" s="22"/>
      <c r="BU16" s="84" t="e">
        <f t="shared" si="10"/>
        <v>#DIV/0!</v>
      </c>
      <c r="BV16" s="22"/>
      <c r="BW16" s="84" t="e">
        <f t="shared" si="11"/>
        <v>#DIV/0!</v>
      </c>
      <c r="BX16" s="22"/>
      <c r="BY16" s="84" t="e">
        <f t="shared" si="12"/>
        <v>#DIV/0!</v>
      </c>
      <c r="BZ16" s="22"/>
      <c r="CA16" s="84" t="e">
        <f t="shared" si="13"/>
        <v>#DIV/0!</v>
      </c>
      <c r="CB16" s="22"/>
      <c r="CC16" s="84" t="e">
        <f t="shared" si="14"/>
        <v>#DIV/0!</v>
      </c>
      <c r="CD16" s="73">
        <f t="shared" si="15"/>
        <v>0</v>
      </c>
      <c r="CG16" s="34" t="s">
        <v>30</v>
      </c>
      <c r="CH16" s="22"/>
      <c r="CI16" s="84">
        <v>0.47727272727272729</v>
      </c>
      <c r="CJ16" s="22"/>
      <c r="CK16" s="84">
        <v>0.34848484848484851</v>
      </c>
      <c r="CL16" s="22"/>
      <c r="CM16" s="84">
        <v>0.13636363636363635</v>
      </c>
      <c r="CN16" s="22"/>
      <c r="CO16" s="84">
        <v>3.787878787878788E-2</v>
      </c>
      <c r="CP16" s="22"/>
      <c r="CQ16" s="84">
        <v>0</v>
      </c>
      <c r="CR16" s="22"/>
      <c r="CS16" s="84">
        <v>0</v>
      </c>
      <c r="CT16" s="22"/>
      <c r="CU16" s="84" t="e">
        <f t="shared" si="16"/>
        <v>#DIV/0!</v>
      </c>
      <c r="CV16" s="73">
        <f t="shared" si="17"/>
        <v>0</v>
      </c>
    </row>
    <row r="17" spans="1:100" x14ac:dyDescent="0.2">
      <c r="A17" s="1">
        <v>97214</v>
      </c>
      <c r="B17" s="34" t="s">
        <v>11</v>
      </c>
      <c r="C17" s="22"/>
      <c r="D17" s="23" t="e">
        <f t="shared" si="5"/>
        <v>#DIV/0!</v>
      </c>
      <c r="E17" s="12"/>
      <c r="F17" s="23" t="e">
        <f t="shared" si="5"/>
        <v>#DIV/0!</v>
      </c>
      <c r="G17" s="12"/>
      <c r="H17" s="23" t="e">
        <f t="shared" si="6"/>
        <v>#DIV/0!</v>
      </c>
      <c r="I17" s="12"/>
      <c r="J17" s="23" t="e">
        <f t="shared" si="7"/>
        <v>#DIV/0!</v>
      </c>
      <c r="K17" s="12"/>
      <c r="L17" s="23" t="e">
        <f t="shared" si="8"/>
        <v>#DIV/0!</v>
      </c>
      <c r="M17" s="73">
        <f t="shared" si="9"/>
        <v>0</v>
      </c>
      <c r="P17" s="34" t="s">
        <v>11</v>
      </c>
      <c r="Q17" s="22"/>
      <c r="R17" s="23"/>
      <c r="S17" s="12"/>
      <c r="T17" s="23"/>
      <c r="U17" s="22"/>
      <c r="V17" s="23"/>
      <c r="W17" s="22"/>
      <c r="X17" s="23"/>
      <c r="Y17" s="22"/>
      <c r="Z17" s="23"/>
      <c r="AA17" s="73"/>
      <c r="AD17" s="34" t="s">
        <v>11</v>
      </c>
      <c r="AE17" s="22"/>
      <c r="AF17" s="23"/>
      <c r="AG17" s="12"/>
      <c r="AH17" s="23"/>
      <c r="AI17" s="12"/>
      <c r="AJ17" s="23"/>
      <c r="AK17" s="12"/>
      <c r="AL17" s="23"/>
      <c r="AM17" s="12"/>
      <c r="AN17" s="23"/>
      <c r="AO17" s="12"/>
      <c r="AP17" s="23"/>
      <c r="AQ17" s="73"/>
      <c r="AS17" s="34" t="s">
        <v>11</v>
      </c>
      <c r="AT17" s="22"/>
      <c r="AU17" s="23"/>
      <c r="AV17" s="22"/>
      <c r="AW17" s="23"/>
      <c r="AX17" s="22"/>
      <c r="AY17" s="23"/>
      <c r="AZ17" s="22"/>
      <c r="BA17" s="23"/>
      <c r="BB17" s="22"/>
      <c r="BC17" s="23"/>
      <c r="BD17" s="22"/>
      <c r="BE17" s="23"/>
      <c r="BF17" s="73"/>
      <c r="BI17" s="34" t="s">
        <v>11</v>
      </c>
      <c r="BJ17" s="22"/>
      <c r="BK17" s="84" t="e">
        <f t="shared" si="0"/>
        <v>#DIV/0!</v>
      </c>
      <c r="BL17" s="22"/>
      <c r="BM17" s="84" t="e">
        <f t="shared" si="1"/>
        <v>#DIV/0!</v>
      </c>
      <c r="BN17" s="22"/>
      <c r="BO17" s="84" t="e">
        <f t="shared" si="2"/>
        <v>#DIV/0!</v>
      </c>
      <c r="BP17" s="22"/>
      <c r="BQ17" s="84" t="e">
        <f t="shared" si="3"/>
        <v>#DIV/0!</v>
      </c>
      <c r="BR17" s="22"/>
      <c r="BS17" s="84" t="e">
        <f t="shared" si="4"/>
        <v>#DIV/0!</v>
      </c>
      <c r="BT17" s="22"/>
      <c r="BU17" s="84" t="e">
        <f t="shared" si="10"/>
        <v>#DIV/0!</v>
      </c>
      <c r="BV17" s="22"/>
      <c r="BW17" s="84" t="e">
        <f t="shared" si="11"/>
        <v>#DIV/0!</v>
      </c>
      <c r="BX17" s="22"/>
      <c r="BY17" s="84" t="e">
        <f t="shared" si="12"/>
        <v>#DIV/0!</v>
      </c>
      <c r="BZ17" s="22"/>
      <c r="CA17" s="84" t="e">
        <f t="shared" si="13"/>
        <v>#DIV/0!</v>
      </c>
      <c r="CB17" s="22"/>
      <c r="CC17" s="84" t="e">
        <f t="shared" si="14"/>
        <v>#DIV/0!</v>
      </c>
      <c r="CD17" s="73">
        <f t="shared" si="15"/>
        <v>0</v>
      </c>
      <c r="CG17" s="34" t="s">
        <v>11</v>
      </c>
      <c r="CH17" s="22"/>
      <c r="CI17" s="84">
        <v>0.42396777442094663</v>
      </c>
      <c r="CJ17" s="22"/>
      <c r="CK17" s="84">
        <v>0.36555891238670696</v>
      </c>
      <c r="CL17" s="22"/>
      <c r="CM17" s="84">
        <v>0.10372608257804633</v>
      </c>
      <c r="CN17" s="22"/>
      <c r="CO17" s="84">
        <v>5.3373615307150048E-2</v>
      </c>
      <c r="CP17" s="22"/>
      <c r="CQ17" s="84">
        <v>2.4169184290030211E-2</v>
      </c>
      <c r="CR17" s="22"/>
      <c r="CS17" s="84">
        <v>9.0634441087613302E-3</v>
      </c>
      <c r="CT17" s="22"/>
      <c r="CU17" s="84" t="e">
        <f t="shared" si="16"/>
        <v>#DIV/0!</v>
      </c>
      <c r="CV17" s="73">
        <f t="shared" si="17"/>
        <v>0</v>
      </c>
    </row>
    <row r="18" spans="1:100" x14ac:dyDescent="0.2">
      <c r="A18" s="1">
        <v>97215</v>
      </c>
      <c r="B18" s="34" t="s">
        <v>12</v>
      </c>
      <c r="C18" s="22"/>
      <c r="D18" s="23" t="e">
        <f t="shared" si="5"/>
        <v>#DIV/0!</v>
      </c>
      <c r="E18" s="12"/>
      <c r="F18" s="23" t="e">
        <f t="shared" si="5"/>
        <v>#DIV/0!</v>
      </c>
      <c r="G18" s="12"/>
      <c r="H18" s="23" t="e">
        <f t="shared" si="6"/>
        <v>#DIV/0!</v>
      </c>
      <c r="I18" s="12"/>
      <c r="J18" s="23" t="e">
        <f t="shared" si="7"/>
        <v>#DIV/0!</v>
      </c>
      <c r="K18" s="12"/>
      <c r="L18" s="23" t="e">
        <f t="shared" si="8"/>
        <v>#DIV/0!</v>
      </c>
      <c r="M18" s="73">
        <f t="shared" si="9"/>
        <v>0</v>
      </c>
      <c r="P18" s="34" t="s">
        <v>12</v>
      </c>
      <c r="Q18" s="22"/>
      <c r="R18" s="23"/>
      <c r="S18" s="12"/>
      <c r="T18" s="23"/>
      <c r="U18" s="22"/>
      <c r="V18" s="23"/>
      <c r="W18" s="22"/>
      <c r="X18" s="23"/>
      <c r="Y18" s="22"/>
      <c r="Z18" s="23"/>
      <c r="AA18" s="73"/>
      <c r="AD18" s="34" t="s">
        <v>12</v>
      </c>
      <c r="AE18" s="22"/>
      <c r="AF18" s="23"/>
      <c r="AG18" s="12"/>
      <c r="AH18" s="23"/>
      <c r="AI18" s="12"/>
      <c r="AJ18" s="23"/>
      <c r="AK18" s="12"/>
      <c r="AL18" s="23"/>
      <c r="AM18" s="12"/>
      <c r="AN18" s="23"/>
      <c r="AO18" s="12"/>
      <c r="AP18" s="23"/>
      <c r="AQ18" s="73"/>
      <c r="AS18" s="34" t="s">
        <v>12</v>
      </c>
      <c r="AT18" s="22"/>
      <c r="AU18" s="23"/>
      <c r="AV18" s="22"/>
      <c r="AW18" s="23"/>
      <c r="AX18" s="22"/>
      <c r="AY18" s="23"/>
      <c r="AZ18" s="22"/>
      <c r="BA18" s="23"/>
      <c r="BB18" s="22"/>
      <c r="BC18" s="23"/>
      <c r="BD18" s="22"/>
      <c r="BE18" s="23"/>
      <c r="BF18" s="73"/>
      <c r="BI18" s="34" t="s">
        <v>12</v>
      </c>
      <c r="BJ18" s="22"/>
      <c r="BK18" s="84" t="e">
        <f t="shared" si="0"/>
        <v>#DIV/0!</v>
      </c>
      <c r="BL18" s="22"/>
      <c r="BM18" s="84" t="e">
        <f t="shared" si="1"/>
        <v>#DIV/0!</v>
      </c>
      <c r="BN18" s="22"/>
      <c r="BO18" s="84" t="e">
        <f t="shared" si="2"/>
        <v>#DIV/0!</v>
      </c>
      <c r="BP18" s="22"/>
      <c r="BQ18" s="84" t="e">
        <f t="shared" si="3"/>
        <v>#DIV/0!</v>
      </c>
      <c r="BR18" s="22"/>
      <c r="BS18" s="84" t="e">
        <f t="shared" si="4"/>
        <v>#DIV/0!</v>
      </c>
      <c r="BT18" s="22"/>
      <c r="BU18" s="84" t="e">
        <f t="shared" si="10"/>
        <v>#DIV/0!</v>
      </c>
      <c r="BV18" s="22"/>
      <c r="BW18" s="84" t="e">
        <f t="shared" si="11"/>
        <v>#DIV/0!</v>
      </c>
      <c r="BX18" s="22"/>
      <c r="BY18" s="84" t="e">
        <f t="shared" si="12"/>
        <v>#DIV/0!</v>
      </c>
      <c r="BZ18" s="22"/>
      <c r="CA18" s="84" t="e">
        <f t="shared" si="13"/>
        <v>#DIV/0!</v>
      </c>
      <c r="CB18" s="22"/>
      <c r="CC18" s="84" t="e">
        <f t="shared" si="14"/>
        <v>#DIV/0!</v>
      </c>
      <c r="CD18" s="73">
        <f t="shared" si="15"/>
        <v>0</v>
      </c>
      <c r="CG18" s="34" t="s">
        <v>12</v>
      </c>
      <c r="CH18" s="22"/>
      <c r="CI18" s="84">
        <v>0.39735099337748347</v>
      </c>
      <c r="CJ18" s="22"/>
      <c r="CK18" s="84">
        <v>0.37086092715231789</v>
      </c>
      <c r="CL18" s="22"/>
      <c r="CM18" s="84">
        <v>0.10596026490066225</v>
      </c>
      <c r="CN18" s="22"/>
      <c r="CO18" s="84">
        <v>7.2847682119205309E-2</v>
      </c>
      <c r="CP18" s="22"/>
      <c r="CQ18" s="84">
        <v>2.6490066225165563E-2</v>
      </c>
      <c r="CR18" s="22"/>
      <c r="CS18" s="84">
        <v>0</v>
      </c>
      <c r="CT18" s="22"/>
      <c r="CU18" s="84" t="e">
        <f t="shared" si="16"/>
        <v>#DIV/0!</v>
      </c>
      <c r="CV18" s="73">
        <f t="shared" si="17"/>
        <v>0</v>
      </c>
    </row>
    <row r="19" spans="1:100" x14ac:dyDescent="0.2">
      <c r="A19" s="1">
        <v>97216</v>
      </c>
      <c r="B19" s="35" t="s">
        <v>13</v>
      </c>
      <c r="C19" s="24"/>
      <c r="D19" s="25" t="e">
        <f t="shared" si="5"/>
        <v>#DIV/0!</v>
      </c>
      <c r="E19" s="12"/>
      <c r="F19" s="25" t="e">
        <f t="shared" si="5"/>
        <v>#DIV/0!</v>
      </c>
      <c r="G19" s="12"/>
      <c r="H19" s="25" t="e">
        <f t="shared" si="6"/>
        <v>#DIV/0!</v>
      </c>
      <c r="I19" s="12"/>
      <c r="J19" s="25" t="e">
        <f t="shared" si="7"/>
        <v>#DIV/0!</v>
      </c>
      <c r="K19" s="12"/>
      <c r="L19" s="25" t="e">
        <f t="shared" si="8"/>
        <v>#DIV/0!</v>
      </c>
      <c r="M19" s="74">
        <f t="shared" si="9"/>
        <v>0</v>
      </c>
      <c r="P19" s="35" t="s">
        <v>13</v>
      </c>
      <c r="Q19" s="24"/>
      <c r="R19" s="25"/>
      <c r="S19" s="12"/>
      <c r="T19" s="25"/>
      <c r="U19" s="24"/>
      <c r="V19" s="25"/>
      <c r="W19" s="24"/>
      <c r="X19" s="25"/>
      <c r="Y19" s="24"/>
      <c r="Z19" s="25"/>
      <c r="AA19" s="74"/>
      <c r="AD19" s="35" t="s">
        <v>13</v>
      </c>
      <c r="AE19" s="24"/>
      <c r="AF19" s="25"/>
      <c r="AG19" s="12"/>
      <c r="AH19" s="25"/>
      <c r="AI19" s="12"/>
      <c r="AJ19" s="25"/>
      <c r="AK19" s="12"/>
      <c r="AL19" s="25"/>
      <c r="AM19" s="12"/>
      <c r="AN19" s="25"/>
      <c r="AO19" s="12"/>
      <c r="AP19" s="25"/>
      <c r="AQ19" s="74"/>
      <c r="AS19" s="35" t="s">
        <v>13</v>
      </c>
      <c r="AT19" s="24"/>
      <c r="AU19" s="25"/>
      <c r="AV19" s="24"/>
      <c r="AW19" s="25"/>
      <c r="AX19" s="24"/>
      <c r="AY19" s="25"/>
      <c r="AZ19" s="24"/>
      <c r="BA19" s="25"/>
      <c r="BB19" s="24"/>
      <c r="BC19" s="25"/>
      <c r="BD19" s="24"/>
      <c r="BE19" s="25"/>
      <c r="BF19" s="74"/>
      <c r="BI19" s="35" t="s">
        <v>13</v>
      </c>
      <c r="BJ19" s="24"/>
      <c r="BK19" s="85" t="e">
        <f t="shared" si="0"/>
        <v>#DIV/0!</v>
      </c>
      <c r="BL19" s="24"/>
      <c r="BM19" s="85" t="e">
        <f t="shared" si="1"/>
        <v>#DIV/0!</v>
      </c>
      <c r="BN19" s="24"/>
      <c r="BO19" s="85" t="e">
        <f t="shared" si="2"/>
        <v>#DIV/0!</v>
      </c>
      <c r="BP19" s="24"/>
      <c r="BQ19" s="85" t="e">
        <f t="shared" si="3"/>
        <v>#DIV/0!</v>
      </c>
      <c r="BR19" s="24"/>
      <c r="BS19" s="85" t="e">
        <f t="shared" si="4"/>
        <v>#DIV/0!</v>
      </c>
      <c r="BT19" s="24"/>
      <c r="BU19" s="85" t="e">
        <f t="shared" si="10"/>
        <v>#DIV/0!</v>
      </c>
      <c r="BV19" s="24"/>
      <c r="BW19" s="85" t="e">
        <f t="shared" si="11"/>
        <v>#DIV/0!</v>
      </c>
      <c r="BX19" s="24"/>
      <c r="BY19" s="85" t="e">
        <f t="shared" si="12"/>
        <v>#DIV/0!</v>
      </c>
      <c r="BZ19" s="24"/>
      <c r="CA19" s="85" t="e">
        <f t="shared" si="13"/>
        <v>#DIV/0!</v>
      </c>
      <c r="CB19" s="24"/>
      <c r="CC19" s="85" t="e">
        <f t="shared" si="14"/>
        <v>#DIV/0!</v>
      </c>
      <c r="CD19" s="74">
        <f t="shared" si="15"/>
        <v>0</v>
      </c>
      <c r="CG19" s="35" t="s">
        <v>13</v>
      </c>
      <c r="CH19" s="24"/>
      <c r="CI19" s="85">
        <v>0.4175824175824176</v>
      </c>
      <c r="CJ19" s="24"/>
      <c r="CK19" s="85">
        <v>0.39120879120879121</v>
      </c>
      <c r="CL19" s="24"/>
      <c r="CM19" s="85">
        <v>7.6923076923076927E-2</v>
      </c>
      <c r="CN19" s="24"/>
      <c r="CO19" s="85">
        <v>5.2747252747252747E-2</v>
      </c>
      <c r="CP19" s="24"/>
      <c r="CQ19" s="85">
        <v>3.2967032967032968E-2</v>
      </c>
      <c r="CR19" s="24"/>
      <c r="CS19" s="85">
        <v>2.4175824175824177E-2</v>
      </c>
      <c r="CT19" s="24"/>
      <c r="CU19" s="85" t="e">
        <f t="shared" si="16"/>
        <v>#DIV/0!</v>
      </c>
      <c r="CV19" s="74">
        <f t="shared" si="17"/>
        <v>0</v>
      </c>
    </row>
    <row r="20" spans="1:100" x14ac:dyDescent="0.2">
      <c r="A20" s="3"/>
      <c r="B20" s="37" t="s">
        <v>36</v>
      </c>
      <c r="C20" s="26">
        <f>SUM(C14:C19)</f>
        <v>0</v>
      </c>
      <c r="D20" s="27" t="e">
        <f t="shared" si="5"/>
        <v>#DIV/0!</v>
      </c>
      <c r="E20" s="17">
        <f>SUM(E14:E19)</f>
        <v>0</v>
      </c>
      <c r="F20" s="27" t="e">
        <f t="shared" si="5"/>
        <v>#DIV/0!</v>
      </c>
      <c r="G20" s="17">
        <f>SUM(G14:G19)</f>
        <v>0</v>
      </c>
      <c r="H20" s="27" t="e">
        <f t="shared" si="6"/>
        <v>#DIV/0!</v>
      </c>
      <c r="I20" s="17">
        <f>SUM(I14:I19)</f>
        <v>0</v>
      </c>
      <c r="J20" s="27" t="e">
        <f t="shared" si="7"/>
        <v>#DIV/0!</v>
      </c>
      <c r="K20" s="17">
        <f>SUM(K14:K19)</f>
        <v>0</v>
      </c>
      <c r="L20" s="27" t="e">
        <f t="shared" si="8"/>
        <v>#DIV/0!</v>
      </c>
      <c r="M20" s="76">
        <f t="shared" si="9"/>
        <v>0</v>
      </c>
      <c r="P20" s="37" t="s">
        <v>36</v>
      </c>
      <c r="Q20" s="26"/>
      <c r="R20" s="27"/>
      <c r="S20" s="17"/>
      <c r="T20" s="27"/>
      <c r="U20" s="26"/>
      <c r="V20" s="27"/>
      <c r="W20" s="26"/>
      <c r="X20" s="27"/>
      <c r="Y20" s="26"/>
      <c r="Z20" s="27"/>
      <c r="AA20" s="76"/>
      <c r="AD20" s="37" t="s">
        <v>36</v>
      </c>
      <c r="AE20" s="26"/>
      <c r="AF20" s="27"/>
      <c r="AG20" s="26"/>
      <c r="AH20" s="27"/>
      <c r="AI20" s="26"/>
      <c r="AJ20" s="27"/>
      <c r="AK20" s="26"/>
      <c r="AL20" s="27"/>
      <c r="AM20" s="26"/>
      <c r="AN20" s="27"/>
      <c r="AO20" s="26"/>
      <c r="AP20" s="27"/>
      <c r="AQ20" s="76"/>
      <c r="AS20" s="37" t="s">
        <v>36</v>
      </c>
      <c r="AT20" s="26"/>
      <c r="AU20" s="27"/>
      <c r="AV20" s="26"/>
      <c r="AW20" s="27"/>
      <c r="AX20" s="26"/>
      <c r="AY20" s="27"/>
      <c r="AZ20" s="26"/>
      <c r="BA20" s="27"/>
      <c r="BB20" s="26"/>
      <c r="BC20" s="27"/>
      <c r="BD20" s="26"/>
      <c r="BE20" s="27"/>
      <c r="BF20" s="76"/>
      <c r="BI20" s="37" t="s">
        <v>36</v>
      </c>
      <c r="BJ20" s="26">
        <f>SUM(BJ14:BJ19)</f>
        <v>0</v>
      </c>
      <c r="BK20" s="27" t="e">
        <f t="shared" si="0"/>
        <v>#DIV/0!</v>
      </c>
      <c r="BL20" s="26">
        <f>SUM(BL14:BL19)</f>
        <v>0</v>
      </c>
      <c r="BM20" s="27" t="e">
        <f t="shared" si="1"/>
        <v>#DIV/0!</v>
      </c>
      <c r="BN20" s="26">
        <f>SUM(BN14:BN19)</f>
        <v>0</v>
      </c>
      <c r="BO20" s="27" t="e">
        <f t="shared" si="2"/>
        <v>#DIV/0!</v>
      </c>
      <c r="BP20" s="26">
        <f>SUM(BP14:BP19)</f>
        <v>0</v>
      </c>
      <c r="BQ20" s="27" t="e">
        <f t="shared" si="3"/>
        <v>#DIV/0!</v>
      </c>
      <c r="BR20" s="26">
        <f>SUM(BR14:BR19)</f>
        <v>0</v>
      </c>
      <c r="BS20" s="27" t="e">
        <f t="shared" si="4"/>
        <v>#DIV/0!</v>
      </c>
      <c r="BT20" s="26">
        <f>SUM(BT14:BT19)</f>
        <v>0</v>
      </c>
      <c r="BU20" s="27" t="e">
        <f t="shared" si="10"/>
        <v>#DIV/0!</v>
      </c>
      <c r="BV20" s="26">
        <f>SUM(BV14:BV19)</f>
        <v>0</v>
      </c>
      <c r="BW20" s="27" t="e">
        <f t="shared" si="11"/>
        <v>#DIV/0!</v>
      </c>
      <c r="BX20" s="26">
        <f>SUM(BX14:BX19)</f>
        <v>0</v>
      </c>
      <c r="BY20" s="27" t="e">
        <f t="shared" si="12"/>
        <v>#DIV/0!</v>
      </c>
      <c r="BZ20" s="26">
        <f>SUM(BZ14:BZ19)</f>
        <v>0</v>
      </c>
      <c r="CA20" s="27" t="e">
        <f t="shared" si="13"/>
        <v>#DIV/0!</v>
      </c>
      <c r="CB20" s="26">
        <f>SUM(CB14:CB19)</f>
        <v>0</v>
      </c>
      <c r="CC20" s="27" t="e">
        <f t="shared" si="14"/>
        <v>#DIV/0!</v>
      </c>
      <c r="CD20" s="76">
        <f t="shared" si="15"/>
        <v>0</v>
      </c>
      <c r="CG20" s="37" t="s">
        <v>36</v>
      </c>
      <c r="CH20" s="26">
        <f>SUM(CH14:CH19)</f>
        <v>0</v>
      </c>
      <c r="CI20" s="27">
        <v>0.42341489494100082</v>
      </c>
      <c r="CJ20" s="26">
        <f>SUM(CJ14:CJ19)</f>
        <v>0</v>
      </c>
      <c r="CK20" s="27">
        <v>0.37146806708899066</v>
      </c>
      <c r="CL20" s="26">
        <f>SUM(CL14:CL19)</f>
        <v>0</v>
      </c>
      <c r="CM20" s="27">
        <v>9.8697885049012765E-2</v>
      </c>
      <c r="CN20" s="26">
        <f>SUM(CN14:CN19)</f>
        <v>0</v>
      </c>
      <c r="CO20" s="27">
        <v>5.4853499318376089E-2</v>
      </c>
      <c r="CP20" s="26">
        <f>SUM(CP14:CP19)</f>
        <v>0</v>
      </c>
      <c r="CQ20" s="27">
        <v>2.6393191163867669E-2</v>
      </c>
      <c r="CR20" s="26">
        <f>SUM(CR14:CR19)</f>
        <v>0</v>
      </c>
      <c r="CS20" s="27">
        <v>1.2614083340920857E-2</v>
      </c>
      <c r="CT20" s="26">
        <f>SUM(CT14:CT19)</f>
        <v>0</v>
      </c>
      <c r="CU20" s="27" t="e">
        <f t="shared" si="16"/>
        <v>#DIV/0!</v>
      </c>
      <c r="CV20" s="76">
        <f t="shared" si="17"/>
        <v>0</v>
      </c>
    </row>
    <row r="21" spans="1:100" x14ac:dyDescent="0.2">
      <c r="A21" s="1">
        <v>97234</v>
      </c>
      <c r="B21" s="38" t="s">
        <v>2</v>
      </c>
      <c r="C21" s="20"/>
      <c r="D21" s="21" t="e">
        <f t="shared" si="5"/>
        <v>#DIV/0!</v>
      </c>
      <c r="E21" s="12"/>
      <c r="F21" s="21" t="e">
        <f t="shared" si="5"/>
        <v>#DIV/0!</v>
      </c>
      <c r="G21" s="12"/>
      <c r="H21" s="21" t="e">
        <f t="shared" si="6"/>
        <v>#DIV/0!</v>
      </c>
      <c r="I21" s="12"/>
      <c r="J21" s="21" t="e">
        <f t="shared" si="7"/>
        <v>#DIV/0!</v>
      </c>
      <c r="K21" s="12"/>
      <c r="L21" s="21" t="e">
        <f t="shared" si="8"/>
        <v>#DIV/0!</v>
      </c>
      <c r="M21" s="77">
        <f t="shared" si="9"/>
        <v>0</v>
      </c>
      <c r="P21" s="38" t="s">
        <v>2</v>
      </c>
      <c r="Q21" s="20"/>
      <c r="R21" s="21"/>
      <c r="S21" s="12"/>
      <c r="T21" s="21"/>
      <c r="U21" s="20"/>
      <c r="V21" s="21"/>
      <c r="W21" s="20"/>
      <c r="X21" s="21"/>
      <c r="Y21" s="20"/>
      <c r="Z21" s="21"/>
      <c r="AA21" s="77"/>
      <c r="AD21" s="38" t="s">
        <v>2</v>
      </c>
      <c r="AE21" s="20"/>
      <c r="AF21" s="21"/>
      <c r="AG21" s="12"/>
      <c r="AH21" s="21"/>
      <c r="AI21" s="12"/>
      <c r="AJ21" s="21"/>
      <c r="AK21" s="12"/>
      <c r="AL21" s="21"/>
      <c r="AM21" s="12"/>
      <c r="AN21" s="21"/>
      <c r="AO21" s="12"/>
      <c r="AP21" s="21"/>
      <c r="AQ21" s="77"/>
      <c r="AS21" s="38" t="s">
        <v>2</v>
      </c>
      <c r="AT21" s="20"/>
      <c r="AU21" s="21"/>
      <c r="AV21" s="20"/>
      <c r="AW21" s="21"/>
      <c r="AX21" s="20"/>
      <c r="AY21" s="21"/>
      <c r="AZ21" s="20"/>
      <c r="BA21" s="21"/>
      <c r="BB21" s="20"/>
      <c r="BC21" s="21"/>
      <c r="BD21" s="20"/>
      <c r="BE21" s="21"/>
      <c r="BF21" s="77"/>
      <c r="BI21" s="38" t="s">
        <v>2</v>
      </c>
      <c r="BJ21" s="20"/>
      <c r="BK21" s="87" t="e">
        <f t="shared" si="0"/>
        <v>#DIV/0!</v>
      </c>
      <c r="BL21" s="20"/>
      <c r="BM21" s="87" t="e">
        <f t="shared" si="1"/>
        <v>#DIV/0!</v>
      </c>
      <c r="BN21" s="20"/>
      <c r="BO21" s="87" t="e">
        <f t="shared" si="2"/>
        <v>#DIV/0!</v>
      </c>
      <c r="BP21" s="20"/>
      <c r="BQ21" s="87" t="e">
        <f t="shared" si="3"/>
        <v>#DIV/0!</v>
      </c>
      <c r="BR21" s="20"/>
      <c r="BS21" s="87" t="e">
        <f t="shared" si="4"/>
        <v>#DIV/0!</v>
      </c>
      <c r="BT21" s="20"/>
      <c r="BU21" s="87" t="e">
        <f t="shared" si="10"/>
        <v>#DIV/0!</v>
      </c>
      <c r="BV21" s="20"/>
      <c r="BW21" s="87" t="e">
        <f t="shared" si="11"/>
        <v>#DIV/0!</v>
      </c>
      <c r="BX21" s="20"/>
      <c r="BY21" s="87" t="e">
        <f t="shared" si="12"/>
        <v>#DIV/0!</v>
      </c>
      <c r="BZ21" s="20"/>
      <c r="CA21" s="87" t="e">
        <f t="shared" si="13"/>
        <v>#DIV/0!</v>
      </c>
      <c r="CB21" s="20"/>
      <c r="CC21" s="87" t="e">
        <f t="shared" si="14"/>
        <v>#DIV/0!</v>
      </c>
      <c r="CD21" s="77">
        <f t="shared" si="15"/>
        <v>0</v>
      </c>
      <c r="CG21" s="38" t="s">
        <v>2</v>
      </c>
      <c r="CH21" s="20"/>
      <c r="CI21" s="87">
        <v>0.4</v>
      </c>
      <c r="CJ21" s="20"/>
      <c r="CK21" s="87">
        <v>0.43333333333333335</v>
      </c>
      <c r="CL21" s="20"/>
      <c r="CM21" s="87">
        <v>0.08</v>
      </c>
      <c r="CN21" s="20"/>
      <c r="CO21" s="87">
        <v>4.6666666666666669E-2</v>
      </c>
      <c r="CP21" s="20"/>
      <c r="CQ21" s="87">
        <v>2.6666666666666668E-2</v>
      </c>
      <c r="CR21" s="20"/>
      <c r="CS21" s="87">
        <v>6.6666666666666671E-3</v>
      </c>
      <c r="CT21" s="20"/>
      <c r="CU21" s="87" t="e">
        <f t="shared" si="16"/>
        <v>#DIV/0!</v>
      </c>
      <c r="CV21" s="77">
        <f t="shared" si="17"/>
        <v>0</v>
      </c>
    </row>
    <row r="22" spans="1:100" x14ac:dyDescent="0.2">
      <c r="A22" s="1">
        <v>97204</v>
      </c>
      <c r="B22" s="34" t="s">
        <v>3</v>
      </c>
      <c r="C22" s="22"/>
      <c r="D22" s="23" t="e">
        <f t="shared" si="5"/>
        <v>#DIV/0!</v>
      </c>
      <c r="E22" s="12"/>
      <c r="F22" s="23" t="e">
        <f t="shared" si="5"/>
        <v>#DIV/0!</v>
      </c>
      <c r="G22" s="12"/>
      <c r="H22" s="23" t="e">
        <f t="shared" si="6"/>
        <v>#DIV/0!</v>
      </c>
      <c r="I22" s="12"/>
      <c r="J22" s="23" t="e">
        <f t="shared" si="7"/>
        <v>#DIV/0!</v>
      </c>
      <c r="K22" s="12"/>
      <c r="L22" s="23" t="e">
        <f t="shared" si="8"/>
        <v>#DIV/0!</v>
      </c>
      <c r="M22" s="73">
        <f t="shared" si="9"/>
        <v>0</v>
      </c>
      <c r="P22" s="34" t="s">
        <v>3</v>
      </c>
      <c r="Q22" s="22"/>
      <c r="R22" s="23"/>
      <c r="S22" s="12"/>
      <c r="T22" s="23"/>
      <c r="U22" s="22"/>
      <c r="V22" s="23"/>
      <c r="W22" s="22"/>
      <c r="X22" s="23"/>
      <c r="Y22" s="22"/>
      <c r="Z22" s="23"/>
      <c r="AA22" s="73"/>
      <c r="AD22" s="34" t="s">
        <v>3</v>
      </c>
      <c r="AE22" s="22"/>
      <c r="AF22" s="23"/>
      <c r="AG22" s="12"/>
      <c r="AH22" s="23"/>
      <c r="AI22" s="12"/>
      <c r="AJ22" s="23"/>
      <c r="AK22" s="12"/>
      <c r="AL22" s="23"/>
      <c r="AM22" s="12"/>
      <c r="AN22" s="23"/>
      <c r="AO22" s="12"/>
      <c r="AP22" s="23"/>
      <c r="AQ22" s="73"/>
      <c r="AS22" s="34" t="s">
        <v>3</v>
      </c>
      <c r="AT22" s="22"/>
      <c r="AU22" s="23"/>
      <c r="AV22" s="22"/>
      <c r="AW22" s="23"/>
      <c r="AX22" s="22"/>
      <c r="AY22" s="23"/>
      <c r="AZ22" s="22"/>
      <c r="BA22" s="23"/>
      <c r="BB22" s="22"/>
      <c r="BC22" s="23"/>
      <c r="BD22" s="22"/>
      <c r="BE22" s="23"/>
      <c r="BF22" s="73"/>
      <c r="BI22" s="34" t="s">
        <v>3</v>
      </c>
      <c r="BJ22" s="22"/>
      <c r="BK22" s="84" t="e">
        <f t="shared" si="0"/>
        <v>#DIV/0!</v>
      </c>
      <c r="BL22" s="22"/>
      <c r="BM22" s="84" t="e">
        <f t="shared" si="1"/>
        <v>#DIV/0!</v>
      </c>
      <c r="BN22" s="22"/>
      <c r="BO22" s="84" t="e">
        <f t="shared" si="2"/>
        <v>#DIV/0!</v>
      </c>
      <c r="BP22" s="22"/>
      <c r="BQ22" s="84" t="e">
        <f t="shared" si="3"/>
        <v>#DIV/0!</v>
      </c>
      <c r="BR22" s="22"/>
      <c r="BS22" s="84" t="e">
        <f t="shared" si="4"/>
        <v>#DIV/0!</v>
      </c>
      <c r="BT22" s="22"/>
      <c r="BU22" s="84" t="e">
        <f t="shared" si="10"/>
        <v>#DIV/0!</v>
      </c>
      <c r="BV22" s="22"/>
      <c r="BW22" s="84" t="e">
        <f t="shared" si="11"/>
        <v>#DIV/0!</v>
      </c>
      <c r="BX22" s="22"/>
      <c r="BY22" s="84" t="e">
        <f t="shared" si="12"/>
        <v>#DIV/0!</v>
      </c>
      <c r="BZ22" s="22"/>
      <c r="CA22" s="84" t="e">
        <f t="shared" si="13"/>
        <v>#DIV/0!</v>
      </c>
      <c r="CB22" s="22"/>
      <c r="CC22" s="84" t="e">
        <f t="shared" si="14"/>
        <v>#DIV/0!</v>
      </c>
      <c r="CD22" s="73">
        <f t="shared" si="15"/>
        <v>0</v>
      </c>
      <c r="CG22" s="34" t="s">
        <v>3</v>
      </c>
      <c r="CH22" s="22"/>
      <c r="CI22" s="84">
        <v>0.43155452436194891</v>
      </c>
      <c r="CJ22" s="22"/>
      <c r="CK22" s="84">
        <v>0.3758700696055684</v>
      </c>
      <c r="CL22" s="22"/>
      <c r="CM22" s="84">
        <v>0.10904872389791183</v>
      </c>
      <c r="CN22" s="22"/>
      <c r="CO22" s="84">
        <v>3.9443155452436193E-2</v>
      </c>
      <c r="CP22" s="22"/>
      <c r="CQ22" s="84">
        <v>1.6241299303944315E-2</v>
      </c>
      <c r="CR22" s="22"/>
      <c r="CS22" s="84">
        <v>1.1600928074245939E-2</v>
      </c>
      <c r="CT22" s="22"/>
      <c r="CU22" s="84" t="e">
        <f t="shared" si="16"/>
        <v>#DIV/0!</v>
      </c>
      <c r="CV22" s="73">
        <f t="shared" si="17"/>
        <v>0</v>
      </c>
    </row>
    <row r="23" spans="1:100" x14ac:dyDescent="0.2">
      <c r="A23" s="1">
        <v>97205</v>
      </c>
      <c r="B23" s="34" t="s">
        <v>4</v>
      </c>
      <c r="C23" s="22"/>
      <c r="D23" s="23" t="e">
        <f t="shared" si="5"/>
        <v>#DIV/0!</v>
      </c>
      <c r="E23" s="12"/>
      <c r="F23" s="23" t="e">
        <f t="shared" si="5"/>
        <v>#DIV/0!</v>
      </c>
      <c r="G23" s="12"/>
      <c r="H23" s="23" t="e">
        <f t="shared" si="6"/>
        <v>#DIV/0!</v>
      </c>
      <c r="I23" s="12"/>
      <c r="J23" s="23" t="e">
        <f t="shared" si="7"/>
        <v>#DIV/0!</v>
      </c>
      <c r="K23" s="12"/>
      <c r="L23" s="23" t="e">
        <f t="shared" si="8"/>
        <v>#DIV/0!</v>
      </c>
      <c r="M23" s="73">
        <f t="shared" si="9"/>
        <v>0</v>
      </c>
      <c r="P23" s="34" t="s">
        <v>4</v>
      </c>
      <c r="Q23" s="22"/>
      <c r="R23" s="23"/>
      <c r="S23" s="12"/>
      <c r="T23" s="23"/>
      <c r="U23" s="22"/>
      <c r="V23" s="23"/>
      <c r="W23" s="22"/>
      <c r="X23" s="23"/>
      <c r="Y23" s="22"/>
      <c r="Z23" s="23"/>
      <c r="AA23" s="73"/>
      <c r="AD23" s="34" t="s">
        <v>4</v>
      </c>
      <c r="AE23" s="22"/>
      <c r="AF23" s="23"/>
      <c r="AG23" s="12"/>
      <c r="AH23" s="23"/>
      <c r="AI23" s="12"/>
      <c r="AJ23" s="23"/>
      <c r="AK23" s="12"/>
      <c r="AL23" s="23"/>
      <c r="AM23" s="12"/>
      <c r="AN23" s="23"/>
      <c r="AO23" s="12"/>
      <c r="AP23" s="23"/>
      <c r="AQ23" s="73"/>
      <c r="AS23" s="34" t="s">
        <v>4</v>
      </c>
      <c r="AT23" s="22"/>
      <c r="AU23" s="23"/>
      <c r="AV23" s="22"/>
      <c r="AW23" s="23"/>
      <c r="AX23" s="22"/>
      <c r="AY23" s="23"/>
      <c r="AZ23" s="22"/>
      <c r="BA23" s="23"/>
      <c r="BB23" s="22"/>
      <c r="BC23" s="23"/>
      <c r="BD23" s="22"/>
      <c r="BE23" s="23"/>
      <c r="BF23" s="73"/>
      <c r="BI23" s="34" t="s">
        <v>4</v>
      </c>
      <c r="BJ23" s="22"/>
      <c r="BK23" s="84" t="e">
        <f t="shared" si="0"/>
        <v>#DIV/0!</v>
      </c>
      <c r="BL23" s="22"/>
      <c r="BM23" s="84" t="e">
        <f t="shared" si="1"/>
        <v>#DIV/0!</v>
      </c>
      <c r="BN23" s="22"/>
      <c r="BO23" s="84" t="e">
        <f t="shared" si="2"/>
        <v>#DIV/0!</v>
      </c>
      <c r="BP23" s="22"/>
      <c r="BQ23" s="84" t="e">
        <f t="shared" si="3"/>
        <v>#DIV/0!</v>
      </c>
      <c r="BR23" s="22"/>
      <c r="BS23" s="84" t="e">
        <f t="shared" si="4"/>
        <v>#DIV/0!</v>
      </c>
      <c r="BT23" s="22"/>
      <c r="BU23" s="84" t="e">
        <f t="shared" si="10"/>
        <v>#DIV/0!</v>
      </c>
      <c r="BV23" s="22"/>
      <c r="BW23" s="84" t="e">
        <f t="shared" si="11"/>
        <v>#DIV/0!</v>
      </c>
      <c r="BX23" s="22"/>
      <c r="BY23" s="84" t="e">
        <f t="shared" si="12"/>
        <v>#DIV/0!</v>
      </c>
      <c r="BZ23" s="22"/>
      <c r="CA23" s="84" t="e">
        <f t="shared" si="13"/>
        <v>#DIV/0!</v>
      </c>
      <c r="CB23" s="22"/>
      <c r="CC23" s="84" t="e">
        <f t="shared" si="14"/>
        <v>#DIV/0!</v>
      </c>
      <c r="CD23" s="73">
        <f t="shared" si="15"/>
        <v>0</v>
      </c>
      <c r="CG23" s="34" t="s">
        <v>4</v>
      </c>
      <c r="CH23" s="22"/>
      <c r="CI23" s="84">
        <v>0.40404040404040398</v>
      </c>
      <c r="CJ23" s="22"/>
      <c r="CK23" s="84">
        <v>0.36026936026936024</v>
      </c>
      <c r="CL23" s="22"/>
      <c r="CM23" s="84">
        <v>0.1313131313131313</v>
      </c>
      <c r="CN23" s="22"/>
      <c r="CO23" s="84">
        <v>3.7037037037037035E-2</v>
      </c>
      <c r="CP23" s="22"/>
      <c r="CQ23" s="84">
        <v>4.0404040404040394E-2</v>
      </c>
      <c r="CR23" s="22"/>
      <c r="CS23" s="84">
        <v>1.6835016835016835E-2</v>
      </c>
      <c r="CT23" s="22"/>
      <c r="CU23" s="84" t="e">
        <f t="shared" si="16"/>
        <v>#DIV/0!</v>
      </c>
      <c r="CV23" s="73">
        <f t="shared" si="17"/>
        <v>0</v>
      </c>
    </row>
    <row r="24" spans="1:100" x14ac:dyDescent="0.2">
      <c r="A24" s="1">
        <v>97208</v>
      </c>
      <c r="B24" s="34" t="s">
        <v>7</v>
      </c>
      <c r="C24" s="22"/>
      <c r="D24" s="23" t="e">
        <f t="shared" si="5"/>
        <v>#DIV/0!</v>
      </c>
      <c r="E24" s="12"/>
      <c r="F24" s="23" t="e">
        <f t="shared" si="5"/>
        <v>#DIV/0!</v>
      </c>
      <c r="G24" s="12"/>
      <c r="H24" s="23" t="e">
        <f t="shared" si="6"/>
        <v>#DIV/0!</v>
      </c>
      <c r="I24" s="12"/>
      <c r="J24" s="23" t="e">
        <f t="shared" si="7"/>
        <v>#DIV/0!</v>
      </c>
      <c r="K24" s="12"/>
      <c r="L24" s="23" t="e">
        <f t="shared" si="8"/>
        <v>#DIV/0!</v>
      </c>
      <c r="M24" s="73">
        <f t="shared" si="9"/>
        <v>0</v>
      </c>
      <c r="P24" s="34" t="s">
        <v>7</v>
      </c>
      <c r="Q24" s="22"/>
      <c r="R24" s="23"/>
      <c r="S24" s="12"/>
      <c r="T24" s="23"/>
      <c r="U24" s="22"/>
      <c r="V24" s="23"/>
      <c r="W24" s="22"/>
      <c r="X24" s="23"/>
      <c r="Y24" s="22"/>
      <c r="Z24" s="23"/>
      <c r="AA24" s="73"/>
      <c r="AD24" s="34" t="s">
        <v>7</v>
      </c>
      <c r="AE24" s="22"/>
      <c r="AF24" s="23"/>
      <c r="AG24" s="12"/>
      <c r="AH24" s="23"/>
      <c r="AI24" s="12"/>
      <c r="AJ24" s="23"/>
      <c r="AK24" s="12"/>
      <c r="AL24" s="23"/>
      <c r="AM24" s="12"/>
      <c r="AN24" s="23"/>
      <c r="AO24" s="12"/>
      <c r="AP24" s="23"/>
      <c r="AQ24" s="73"/>
      <c r="AS24" s="34" t="s">
        <v>7</v>
      </c>
      <c r="AT24" s="22"/>
      <c r="AU24" s="23"/>
      <c r="AV24" s="22"/>
      <c r="AW24" s="23"/>
      <c r="AX24" s="22"/>
      <c r="AY24" s="23"/>
      <c r="AZ24" s="22"/>
      <c r="BA24" s="23"/>
      <c r="BB24" s="22"/>
      <c r="BC24" s="23"/>
      <c r="BD24" s="22"/>
      <c r="BE24" s="23"/>
      <c r="BF24" s="73"/>
      <c r="BI24" s="34" t="s">
        <v>7</v>
      </c>
      <c r="BJ24" s="22"/>
      <c r="BK24" s="84" t="e">
        <f t="shared" si="0"/>
        <v>#DIV/0!</v>
      </c>
      <c r="BL24" s="22"/>
      <c r="BM24" s="84" t="e">
        <f t="shared" si="1"/>
        <v>#DIV/0!</v>
      </c>
      <c r="BN24" s="22"/>
      <c r="BO24" s="84" t="e">
        <f t="shared" si="2"/>
        <v>#DIV/0!</v>
      </c>
      <c r="BP24" s="22"/>
      <c r="BQ24" s="84" t="e">
        <f t="shared" si="3"/>
        <v>#DIV/0!</v>
      </c>
      <c r="BR24" s="22"/>
      <c r="BS24" s="84" t="e">
        <f t="shared" si="4"/>
        <v>#DIV/0!</v>
      </c>
      <c r="BT24" s="22"/>
      <c r="BU24" s="84" t="e">
        <f t="shared" si="10"/>
        <v>#DIV/0!</v>
      </c>
      <c r="BV24" s="22"/>
      <c r="BW24" s="84" t="e">
        <f t="shared" si="11"/>
        <v>#DIV/0!</v>
      </c>
      <c r="BX24" s="22"/>
      <c r="BY24" s="84" t="e">
        <f t="shared" si="12"/>
        <v>#DIV/0!</v>
      </c>
      <c r="BZ24" s="22"/>
      <c r="CA24" s="84" t="e">
        <f t="shared" si="13"/>
        <v>#DIV/0!</v>
      </c>
      <c r="CB24" s="22"/>
      <c r="CC24" s="84" t="e">
        <f t="shared" si="14"/>
        <v>#DIV/0!</v>
      </c>
      <c r="CD24" s="73">
        <f t="shared" si="15"/>
        <v>0</v>
      </c>
      <c r="CG24" s="34" t="s">
        <v>7</v>
      </c>
      <c r="CH24" s="22"/>
      <c r="CI24" s="84">
        <v>0.47826086956521741</v>
      </c>
      <c r="CJ24" s="22"/>
      <c r="CK24" s="84">
        <v>0.26956521739130435</v>
      </c>
      <c r="CL24" s="22"/>
      <c r="CM24" s="84">
        <v>0.14782608695652175</v>
      </c>
      <c r="CN24" s="22"/>
      <c r="CO24" s="84">
        <v>3.4782608695652174E-2</v>
      </c>
      <c r="CP24" s="22"/>
      <c r="CQ24" s="84">
        <v>8.6956521739130436E-3</v>
      </c>
      <c r="CR24" s="22"/>
      <c r="CS24" s="84">
        <v>1.7391304347826087E-2</v>
      </c>
      <c r="CT24" s="22"/>
      <c r="CU24" s="84" t="e">
        <f t="shared" si="16"/>
        <v>#DIV/0!</v>
      </c>
      <c r="CV24" s="73">
        <f t="shared" si="17"/>
        <v>0</v>
      </c>
    </row>
    <row r="25" spans="1:100" x14ac:dyDescent="0.2">
      <c r="A25" s="1">
        <v>97218</v>
      </c>
      <c r="B25" s="34" t="s">
        <v>15</v>
      </c>
      <c r="C25" s="22"/>
      <c r="D25" s="23" t="e">
        <f t="shared" si="5"/>
        <v>#DIV/0!</v>
      </c>
      <c r="E25" s="12"/>
      <c r="F25" s="23" t="e">
        <f t="shared" si="5"/>
        <v>#DIV/0!</v>
      </c>
      <c r="G25" s="12"/>
      <c r="H25" s="23" t="e">
        <f t="shared" si="6"/>
        <v>#DIV/0!</v>
      </c>
      <c r="I25" s="12"/>
      <c r="J25" s="23" t="e">
        <f t="shared" si="7"/>
        <v>#DIV/0!</v>
      </c>
      <c r="K25" s="12"/>
      <c r="L25" s="23" t="e">
        <f t="shared" si="8"/>
        <v>#DIV/0!</v>
      </c>
      <c r="M25" s="73">
        <f t="shared" si="9"/>
        <v>0</v>
      </c>
      <c r="P25" s="34" t="s">
        <v>15</v>
      </c>
      <c r="Q25" s="22"/>
      <c r="R25" s="23"/>
      <c r="S25" s="12"/>
      <c r="T25" s="23"/>
      <c r="U25" s="22"/>
      <c r="V25" s="23"/>
      <c r="W25" s="22"/>
      <c r="X25" s="23"/>
      <c r="Y25" s="22"/>
      <c r="Z25" s="23"/>
      <c r="AA25" s="73"/>
      <c r="AD25" s="34" t="s">
        <v>15</v>
      </c>
      <c r="AE25" s="22"/>
      <c r="AF25" s="23"/>
      <c r="AG25" s="12"/>
      <c r="AH25" s="23"/>
      <c r="AI25" s="12"/>
      <c r="AJ25" s="23"/>
      <c r="AK25" s="12"/>
      <c r="AL25" s="23"/>
      <c r="AM25" s="12"/>
      <c r="AN25" s="23"/>
      <c r="AO25" s="12"/>
      <c r="AP25" s="23"/>
      <c r="AQ25" s="73"/>
      <c r="AS25" s="34" t="s">
        <v>15</v>
      </c>
      <c r="AT25" s="22"/>
      <c r="AU25" s="23"/>
      <c r="AV25" s="22"/>
      <c r="AW25" s="23"/>
      <c r="AX25" s="22"/>
      <c r="AY25" s="23"/>
      <c r="AZ25" s="22"/>
      <c r="BA25" s="23"/>
      <c r="BB25" s="22"/>
      <c r="BC25" s="23"/>
      <c r="BD25" s="22"/>
      <c r="BE25" s="23"/>
      <c r="BF25" s="73"/>
      <c r="BI25" s="34" t="s">
        <v>15</v>
      </c>
      <c r="BJ25" s="22"/>
      <c r="BK25" s="84" t="e">
        <f t="shared" si="0"/>
        <v>#DIV/0!</v>
      </c>
      <c r="BL25" s="22"/>
      <c r="BM25" s="84" t="e">
        <f t="shared" si="1"/>
        <v>#DIV/0!</v>
      </c>
      <c r="BN25" s="22"/>
      <c r="BO25" s="84" t="e">
        <f t="shared" si="2"/>
        <v>#DIV/0!</v>
      </c>
      <c r="BP25" s="22"/>
      <c r="BQ25" s="84" t="e">
        <f t="shared" si="3"/>
        <v>#DIV/0!</v>
      </c>
      <c r="BR25" s="22"/>
      <c r="BS25" s="84" t="e">
        <f t="shared" si="4"/>
        <v>#DIV/0!</v>
      </c>
      <c r="BT25" s="22"/>
      <c r="BU25" s="84" t="e">
        <f t="shared" si="10"/>
        <v>#DIV/0!</v>
      </c>
      <c r="BV25" s="22"/>
      <c r="BW25" s="84" t="e">
        <f t="shared" si="11"/>
        <v>#DIV/0!</v>
      </c>
      <c r="BX25" s="22"/>
      <c r="BY25" s="84" t="e">
        <f t="shared" si="12"/>
        <v>#DIV/0!</v>
      </c>
      <c r="BZ25" s="22"/>
      <c r="CA25" s="84" t="e">
        <f t="shared" si="13"/>
        <v>#DIV/0!</v>
      </c>
      <c r="CB25" s="22"/>
      <c r="CC25" s="84" t="e">
        <f t="shared" si="14"/>
        <v>#DIV/0!</v>
      </c>
      <c r="CD25" s="73">
        <f t="shared" si="15"/>
        <v>0</v>
      </c>
      <c r="CG25" s="34" t="s">
        <v>15</v>
      </c>
      <c r="CH25" s="22"/>
      <c r="CI25" s="84">
        <v>0.40065681444991791</v>
      </c>
      <c r="CJ25" s="22"/>
      <c r="CK25" s="84">
        <v>0.41871921182266014</v>
      </c>
      <c r="CL25" s="22"/>
      <c r="CM25" s="84">
        <v>0.11165845648604271</v>
      </c>
      <c r="CN25" s="22"/>
      <c r="CO25" s="84">
        <v>3.6124794745484398E-2</v>
      </c>
      <c r="CP25" s="22"/>
      <c r="CQ25" s="84">
        <v>1.3136288998357965E-2</v>
      </c>
      <c r="CR25" s="22"/>
      <c r="CS25" s="84">
        <v>8.2101806239737278E-3</v>
      </c>
      <c r="CT25" s="22"/>
      <c r="CU25" s="84" t="e">
        <f t="shared" si="16"/>
        <v>#DIV/0!</v>
      </c>
      <c r="CV25" s="73">
        <f t="shared" si="17"/>
        <v>0</v>
      </c>
    </row>
    <row r="26" spans="1:100" x14ac:dyDescent="0.2">
      <c r="A26" s="1">
        <v>97233</v>
      </c>
      <c r="B26" s="34" t="s">
        <v>16</v>
      </c>
      <c r="C26" s="22"/>
      <c r="D26" s="23" t="e">
        <f t="shared" si="5"/>
        <v>#DIV/0!</v>
      </c>
      <c r="E26" s="12"/>
      <c r="F26" s="23" t="e">
        <f t="shared" si="5"/>
        <v>#DIV/0!</v>
      </c>
      <c r="G26" s="12"/>
      <c r="H26" s="23" t="e">
        <f t="shared" si="6"/>
        <v>#DIV/0!</v>
      </c>
      <c r="I26" s="12"/>
      <c r="J26" s="23" t="e">
        <f t="shared" si="7"/>
        <v>#DIV/0!</v>
      </c>
      <c r="K26" s="12"/>
      <c r="L26" s="23" t="e">
        <f t="shared" si="8"/>
        <v>#DIV/0!</v>
      </c>
      <c r="M26" s="73">
        <f t="shared" si="9"/>
        <v>0</v>
      </c>
      <c r="P26" s="34" t="s">
        <v>16</v>
      </c>
      <c r="Q26" s="22"/>
      <c r="R26" s="23"/>
      <c r="S26" s="12"/>
      <c r="T26" s="23"/>
      <c r="U26" s="22"/>
      <c r="V26" s="23"/>
      <c r="W26" s="22"/>
      <c r="X26" s="23"/>
      <c r="Y26" s="22"/>
      <c r="Z26" s="23"/>
      <c r="AA26" s="73"/>
      <c r="AD26" s="34" t="s">
        <v>16</v>
      </c>
      <c r="AE26" s="22"/>
      <c r="AF26" s="23"/>
      <c r="AG26" s="12"/>
      <c r="AH26" s="23"/>
      <c r="AI26" s="12"/>
      <c r="AJ26" s="23"/>
      <c r="AK26" s="12"/>
      <c r="AL26" s="23"/>
      <c r="AM26" s="12"/>
      <c r="AN26" s="23"/>
      <c r="AO26" s="12"/>
      <c r="AP26" s="23"/>
      <c r="AQ26" s="73"/>
      <c r="AS26" s="34" t="s">
        <v>16</v>
      </c>
      <c r="AT26" s="22"/>
      <c r="AU26" s="23"/>
      <c r="AV26" s="22"/>
      <c r="AW26" s="23"/>
      <c r="AX26" s="22"/>
      <c r="AY26" s="23"/>
      <c r="AZ26" s="22"/>
      <c r="BA26" s="23"/>
      <c r="BB26" s="22"/>
      <c r="BC26" s="23"/>
      <c r="BD26" s="22"/>
      <c r="BE26" s="23"/>
      <c r="BF26" s="73"/>
      <c r="BI26" s="34" t="s">
        <v>16</v>
      </c>
      <c r="BJ26" s="22"/>
      <c r="BK26" s="84" t="e">
        <f t="shared" si="0"/>
        <v>#DIV/0!</v>
      </c>
      <c r="BL26" s="22"/>
      <c r="BM26" s="84" t="e">
        <f t="shared" si="1"/>
        <v>#DIV/0!</v>
      </c>
      <c r="BN26" s="22"/>
      <c r="BO26" s="84" t="e">
        <f t="shared" si="2"/>
        <v>#DIV/0!</v>
      </c>
      <c r="BP26" s="22"/>
      <c r="BQ26" s="84" t="e">
        <f t="shared" si="3"/>
        <v>#DIV/0!</v>
      </c>
      <c r="BR26" s="22"/>
      <c r="BS26" s="84" t="e">
        <f t="shared" si="4"/>
        <v>#DIV/0!</v>
      </c>
      <c r="BT26" s="22"/>
      <c r="BU26" s="84" t="e">
        <f t="shared" si="10"/>
        <v>#DIV/0!</v>
      </c>
      <c r="BV26" s="22"/>
      <c r="BW26" s="84" t="e">
        <f t="shared" si="11"/>
        <v>#DIV/0!</v>
      </c>
      <c r="BX26" s="22"/>
      <c r="BY26" s="84" t="e">
        <f t="shared" si="12"/>
        <v>#DIV/0!</v>
      </c>
      <c r="BZ26" s="22"/>
      <c r="CA26" s="84" t="e">
        <f t="shared" si="13"/>
        <v>#DIV/0!</v>
      </c>
      <c r="CB26" s="22"/>
      <c r="CC26" s="84" t="e">
        <f t="shared" si="14"/>
        <v>#DIV/0!</v>
      </c>
      <c r="CD26" s="73">
        <f t="shared" si="15"/>
        <v>0</v>
      </c>
      <c r="CG26" s="34" t="s">
        <v>16</v>
      </c>
      <c r="CH26" s="22"/>
      <c r="CI26" s="84">
        <v>0.42499999999999999</v>
      </c>
      <c r="CJ26" s="22"/>
      <c r="CK26" s="84">
        <v>0.41249999999999998</v>
      </c>
      <c r="CL26" s="22"/>
      <c r="CM26" s="84">
        <v>0.11666666666666668</v>
      </c>
      <c r="CN26" s="22"/>
      <c r="CO26" s="84">
        <v>2.0833333333333332E-2</v>
      </c>
      <c r="CP26" s="22"/>
      <c r="CQ26" s="84">
        <v>1.2500000000000001E-2</v>
      </c>
      <c r="CR26" s="22"/>
      <c r="CS26" s="84">
        <v>8.3333333333333332E-3</v>
      </c>
      <c r="CT26" s="22"/>
      <c r="CU26" s="84" t="e">
        <f t="shared" si="16"/>
        <v>#DIV/0!</v>
      </c>
      <c r="CV26" s="73">
        <f t="shared" si="17"/>
        <v>0</v>
      </c>
    </row>
    <row r="27" spans="1:100" x14ac:dyDescent="0.2">
      <c r="A27" s="1">
        <v>97219</v>
      </c>
      <c r="B27" s="34" t="s">
        <v>31</v>
      </c>
      <c r="C27" s="22"/>
      <c r="D27" s="23" t="e">
        <f t="shared" si="5"/>
        <v>#DIV/0!</v>
      </c>
      <c r="E27" s="12"/>
      <c r="F27" s="23" t="e">
        <f t="shared" si="5"/>
        <v>#DIV/0!</v>
      </c>
      <c r="G27" s="12"/>
      <c r="H27" s="23" t="e">
        <f t="shared" si="6"/>
        <v>#DIV/0!</v>
      </c>
      <c r="I27" s="12"/>
      <c r="J27" s="23" t="e">
        <f t="shared" si="7"/>
        <v>#DIV/0!</v>
      </c>
      <c r="K27" s="12"/>
      <c r="L27" s="23" t="e">
        <f t="shared" si="8"/>
        <v>#DIV/0!</v>
      </c>
      <c r="M27" s="73">
        <f t="shared" si="9"/>
        <v>0</v>
      </c>
      <c r="P27" s="34" t="s">
        <v>31</v>
      </c>
      <c r="Q27" s="22"/>
      <c r="R27" s="23"/>
      <c r="S27" s="12"/>
      <c r="T27" s="23"/>
      <c r="U27" s="22"/>
      <c r="V27" s="23"/>
      <c r="W27" s="22"/>
      <c r="X27" s="23"/>
      <c r="Y27" s="22"/>
      <c r="Z27" s="23"/>
      <c r="AA27" s="73"/>
      <c r="AD27" s="34" t="s">
        <v>31</v>
      </c>
      <c r="AE27" s="22"/>
      <c r="AF27" s="23"/>
      <c r="AG27" s="12"/>
      <c r="AH27" s="23"/>
      <c r="AI27" s="12"/>
      <c r="AJ27" s="23"/>
      <c r="AK27" s="12"/>
      <c r="AL27" s="23"/>
      <c r="AM27" s="12"/>
      <c r="AN27" s="23"/>
      <c r="AO27" s="12"/>
      <c r="AP27" s="23"/>
      <c r="AQ27" s="73"/>
      <c r="AS27" s="34" t="s">
        <v>31</v>
      </c>
      <c r="AT27" s="22"/>
      <c r="AU27" s="23"/>
      <c r="AV27" s="22"/>
      <c r="AW27" s="23"/>
      <c r="AX27" s="22"/>
      <c r="AY27" s="23"/>
      <c r="AZ27" s="22"/>
      <c r="BA27" s="23"/>
      <c r="BB27" s="22"/>
      <c r="BC27" s="23"/>
      <c r="BD27" s="22"/>
      <c r="BE27" s="23"/>
      <c r="BF27" s="73"/>
      <c r="BI27" s="34" t="s">
        <v>31</v>
      </c>
      <c r="BJ27" s="22"/>
      <c r="BK27" s="84" t="e">
        <f t="shared" si="0"/>
        <v>#DIV/0!</v>
      </c>
      <c r="BL27" s="22"/>
      <c r="BM27" s="84" t="e">
        <f t="shared" si="1"/>
        <v>#DIV/0!</v>
      </c>
      <c r="BN27" s="22"/>
      <c r="BO27" s="84" t="e">
        <f t="shared" si="2"/>
        <v>#DIV/0!</v>
      </c>
      <c r="BP27" s="22"/>
      <c r="BQ27" s="84" t="e">
        <f t="shared" si="3"/>
        <v>#DIV/0!</v>
      </c>
      <c r="BR27" s="22"/>
      <c r="BS27" s="84" t="e">
        <f t="shared" si="4"/>
        <v>#DIV/0!</v>
      </c>
      <c r="BT27" s="22"/>
      <c r="BU27" s="84" t="e">
        <f t="shared" si="10"/>
        <v>#DIV/0!</v>
      </c>
      <c r="BV27" s="22"/>
      <c r="BW27" s="84" t="e">
        <f t="shared" si="11"/>
        <v>#DIV/0!</v>
      </c>
      <c r="BX27" s="22"/>
      <c r="BY27" s="84" t="e">
        <f t="shared" si="12"/>
        <v>#DIV/0!</v>
      </c>
      <c r="BZ27" s="22"/>
      <c r="CA27" s="84" t="e">
        <f t="shared" si="13"/>
        <v>#DIV/0!</v>
      </c>
      <c r="CB27" s="22"/>
      <c r="CC27" s="84" t="e">
        <f t="shared" si="14"/>
        <v>#DIV/0!</v>
      </c>
      <c r="CD27" s="73">
        <f t="shared" si="15"/>
        <v>0</v>
      </c>
      <c r="CG27" s="34" t="s">
        <v>31</v>
      </c>
      <c r="CH27" s="22"/>
      <c r="CI27" s="84">
        <v>0.49779735682819387</v>
      </c>
      <c r="CJ27" s="22"/>
      <c r="CK27" s="84">
        <v>0.3524229074889868</v>
      </c>
      <c r="CL27" s="22"/>
      <c r="CM27" s="84">
        <v>7.0484581497797363E-2</v>
      </c>
      <c r="CN27" s="22"/>
      <c r="CO27" s="84">
        <v>3.0837004405286347E-2</v>
      </c>
      <c r="CP27" s="22"/>
      <c r="CQ27" s="84">
        <v>1.3215859030837005E-2</v>
      </c>
      <c r="CR27" s="22"/>
      <c r="CS27" s="84">
        <v>1.3215859030837005E-2</v>
      </c>
      <c r="CT27" s="22"/>
      <c r="CU27" s="84" t="e">
        <f t="shared" si="16"/>
        <v>#DIV/0!</v>
      </c>
      <c r="CV27" s="73">
        <f t="shared" si="17"/>
        <v>0</v>
      </c>
    </row>
    <row r="28" spans="1:100" x14ac:dyDescent="0.2">
      <c r="A28" s="1">
        <v>97225</v>
      </c>
      <c r="B28" s="35" t="s">
        <v>20</v>
      </c>
      <c r="C28" s="24"/>
      <c r="D28" s="25" t="e">
        <f t="shared" si="5"/>
        <v>#DIV/0!</v>
      </c>
      <c r="E28" s="12"/>
      <c r="F28" s="25" t="e">
        <f t="shared" si="5"/>
        <v>#DIV/0!</v>
      </c>
      <c r="G28" s="12"/>
      <c r="H28" s="25" t="e">
        <f t="shared" si="6"/>
        <v>#DIV/0!</v>
      </c>
      <c r="I28" s="12"/>
      <c r="J28" s="25" t="e">
        <f t="shared" si="7"/>
        <v>#DIV/0!</v>
      </c>
      <c r="K28" s="12"/>
      <c r="L28" s="25" t="e">
        <f t="shared" si="8"/>
        <v>#DIV/0!</v>
      </c>
      <c r="M28" s="74">
        <f t="shared" si="9"/>
        <v>0</v>
      </c>
      <c r="P28" s="35" t="s">
        <v>20</v>
      </c>
      <c r="Q28" s="24"/>
      <c r="R28" s="25"/>
      <c r="S28" s="12"/>
      <c r="T28" s="25"/>
      <c r="U28" s="24"/>
      <c r="V28" s="25"/>
      <c r="W28" s="24"/>
      <c r="X28" s="25"/>
      <c r="Y28" s="24"/>
      <c r="Z28" s="25"/>
      <c r="AA28" s="74"/>
      <c r="AD28" s="35" t="s">
        <v>20</v>
      </c>
      <c r="AE28" s="24"/>
      <c r="AF28" s="25"/>
      <c r="AG28" s="12"/>
      <c r="AH28" s="25"/>
      <c r="AI28" s="12"/>
      <c r="AJ28" s="25"/>
      <c r="AK28" s="12"/>
      <c r="AL28" s="25"/>
      <c r="AM28" s="12"/>
      <c r="AN28" s="25"/>
      <c r="AO28" s="12"/>
      <c r="AP28" s="25"/>
      <c r="AQ28" s="74"/>
      <c r="AS28" s="35" t="s">
        <v>20</v>
      </c>
      <c r="AT28" s="24"/>
      <c r="AU28" s="25"/>
      <c r="AV28" s="24"/>
      <c r="AW28" s="25"/>
      <c r="AX28" s="24"/>
      <c r="AY28" s="25"/>
      <c r="AZ28" s="24"/>
      <c r="BA28" s="25"/>
      <c r="BB28" s="24"/>
      <c r="BC28" s="25"/>
      <c r="BD28" s="24"/>
      <c r="BE28" s="25"/>
      <c r="BF28" s="74"/>
      <c r="BI28" s="35" t="s">
        <v>20</v>
      </c>
      <c r="BJ28" s="24"/>
      <c r="BK28" s="85" t="e">
        <f t="shared" si="0"/>
        <v>#DIV/0!</v>
      </c>
      <c r="BL28" s="24"/>
      <c r="BM28" s="85" t="e">
        <f t="shared" si="1"/>
        <v>#DIV/0!</v>
      </c>
      <c r="BN28" s="24"/>
      <c r="BO28" s="85" t="e">
        <f t="shared" si="2"/>
        <v>#DIV/0!</v>
      </c>
      <c r="BP28" s="24"/>
      <c r="BQ28" s="85" t="e">
        <f t="shared" si="3"/>
        <v>#DIV/0!</v>
      </c>
      <c r="BR28" s="24"/>
      <c r="BS28" s="85" t="e">
        <f t="shared" si="4"/>
        <v>#DIV/0!</v>
      </c>
      <c r="BT28" s="24"/>
      <c r="BU28" s="85" t="e">
        <f t="shared" si="10"/>
        <v>#DIV/0!</v>
      </c>
      <c r="BV28" s="24"/>
      <c r="BW28" s="85" t="e">
        <f t="shared" si="11"/>
        <v>#DIV/0!</v>
      </c>
      <c r="BX28" s="24"/>
      <c r="BY28" s="85" t="e">
        <f t="shared" si="12"/>
        <v>#DIV/0!</v>
      </c>
      <c r="BZ28" s="24"/>
      <c r="CA28" s="85" t="e">
        <f t="shared" si="13"/>
        <v>#DIV/0!</v>
      </c>
      <c r="CB28" s="24"/>
      <c r="CC28" s="85" t="e">
        <f t="shared" si="14"/>
        <v>#DIV/0!</v>
      </c>
      <c r="CD28" s="74">
        <f t="shared" si="15"/>
        <v>0</v>
      </c>
      <c r="CG28" s="35" t="s">
        <v>20</v>
      </c>
      <c r="CH28" s="24"/>
      <c r="CI28" s="85">
        <v>0.50673400673400681</v>
      </c>
      <c r="CJ28" s="24"/>
      <c r="CK28" s="85">
        <v>0.34848484848484851</v>
      </c>
      <c r="CL28" s="24"/>
      <c r="CM28" s="85">
        <v>8.9225589225589236E-2</v>
      </c>
      <c r="CN28" s="24"/>
      <c r="CO28" s="85">
        <v>2.6936026936026938E-2</v>
      </c>
      <c r="CP28" s="24"/>
      <c r="CQ28" s="85">
        <v>1.5151515151515154E-2</v>
      </c>
      <c r="CR28" s="24"/>
      <c r="CS28" s="85">
        <v>3.3670033670033673E-3</v>
      </c>
      <c r="CT28" s="24"/>
      <c r="CU28" s="85" t="e">
        <f t="shared" si="16"/>
        <v>#DIV/0!</v>
      </c>
      <c r="CV28" s="74">
        <f t="shared" si="17"/>
        <v>0</v>
      </c>
    </row>
    <row r="29" spans="1:100" x14ac:dyDescent="0.2">
      <c r="A29" s="3"/>
      <c r="B29" s="37" t="s">
        <v>37</v>
      </c>
      <c r="C29" s="26">
        <f>SUM(C21:C28)</f>
        <v>0</v>
      </c>
      <c r="D29" s="27" t="e">
        <f t="shared" si="5"/>
        <v>#DIV/0!</v>
      </c>
      <c r="E29" s="17">
        <f>SUM(E21:E28)</f>
        <v>0</v>
      </c>
      <c r="F29" s="27" t="e">
        <f t="shared" si="5"/>
        <v>#DIV/0!</v>
      </c>
      <c r="G29" s="17">
        <f>SUM(G21:G28)</f>
        <v>0</v>
      </c>
      <c r="H29" s="27" t="e">
        <f t="shared" si="6"/>
        <v>#DIV/0!</v>
      </c>
      <c r="I29" s="17">
        <f>SUM(I21:I28)</f>
        <v>0</v>
      </c>
      <c r="J29" s="27" t="e">
        <f t="shared" si="7"/>
        <v>#DIV/0!</v>
      </c>
      <c r="K29" s="17">
        <f>SUM(K21:K28)</f>
        <v>0</v>
      </c>
      <c r="L29" s="27" t="e">
        <f t="shared" si="8"/>
        <v>#DIV/0!</v>
      </c>
      <c r="M29" s="76">
        <f t="shared" si="9"/>
        <v>0</v>
      </c>
      <c r="P29" s="37" t="s">
        <v>37</v>
      </c>
      <c r="Q29" s="26"/>
      <c r="R29" s="27"/>
      <c r="S29" s="17"/>
      <c r="T29" s="27"/>
      <c r="U29" s="26"/>
      <c r="V29" s="27"/>
      <c r="W29" s="26"/>
      <c r="X29" s="27"/>
      <c r="Y29" s="26"/>
      <c r="Z29" s="27"/>
      <c r="AA29" s="76"/>
      <c r="AD29" s="37" t="s">
        <v>37</v>
      </c>
      <c r="AE29" s="26"/>
      <c r="AF29" s="27"/>
      <c r="AG29" s="26"/>
      <c r="AH29" s="27"/>
      <c r="AI29" s="26"/>
      <c r="AJ29" s="27"/>
      <c r="AK29" s="26"/>
      <c r="AL29" s="27"/>
      <c r="AM29" s="26"/>
      <c r="AN29" s="27"/>
      <c r="AO29" s="26"/>
      <c r="AP29" s="27"/>
      <c r="AQ29" s="76"/>
      <c r="AS29" s="37" t="s">
        <v>37</v>
      </c>
      <c r="AT29" s="26"/>
      <c r="AU29" s="27"/>
      <c r="AV29" s="26"/>
      <c r="AW29" s="27"/>
      <c r="AX29" s="26"/>
      <c r="AY29" s="27"/>
      <c r="AZ29" s="26"/>
      <c r="BA29" s="27"/>
      <c r="BB29" s="26"/>
      <c r="BC29" s="27"/>
      <c r="BD29" s="26"/>
      <c r="BE29" s="27"/>
      <c r="BF29" s="76"/>
      <c r="BI29" s="37" t="s">
        <v>37</v>
      </c>
      <c r="BJ29" s="26">
        <f>SUM(BJ21:BJ28)</f>
        <v>0</v>
      </c>
      <c r="BK29" s="27" t="e">
        <f t="shared" si="0"/>
        <v>#DIV/0!</v>
      </c>
      <c r="BL29" s="26">
        <f>SUM(BL21:BL28)</f>
        <v>0</v>
      </c>
      <c r="BM29" s="27" t="e">
        <f t="shared" si="1"/>
        <v>#DIV/0!</v>
      </c>
      <c r="BN29" s="26">
        <f>SUM(BN21:BN28)</f>
        <v>0</v>
      </c>
      <c r="BO29" s="27" t="e">
        <f t="shared" si="2"/>
        <v>#DIV/0!</v>
      </c>
      <c r="BP29" s="26">
        <f>SUM(BP21:BP28)</f>
        <v>0</v>
      </c>
      <c r="BQ29" s="27" t="e">
        <f t="shared" si="3"/>
        <v>#DIV/0!</v>
      </c>
      <c r="BR29" s="26">
        <f>SUM(BR21:BR28)</f>
        <v>0</v>
      </c>
      <c r="BS29" s="27" t="e">
        <f t="shared" si="4"/>
        <v>#DIV/0!</v>
      </c>
      <c r="BT29" s="26">
        <f>SUM(BT21:BT28)</f>
        <v>0</v>
      </c>
      <c r="BU29" s="27" t="e">
        <f t="shared" si="10"/>
        <v>#DIV/0!</v>
      </c>
      <c r="BV29" s="26">
        <f>SUM(BV21:BV28)</f>
        <v>0</v>
      </c>
      <c r="BW29" s="27" t="e">
        <f t="shared" si="11"/>
        <v>#DIV/0!</v>
      </c>
      <c r="BX29" s="26">
        <f>SUM(BX21:BX28)</f>
        <v>0</v>
      </c>
      <c r="BY29" s="27" t="e">
        <f t="shared" si="12"/>
        <v>#DIV/0!</v>
      </c>
      <c r="BZ29" s="26">
        <f>SUM(BZ21:BZ28)</f>
        <v>0</v>
      </c>
      <c r="CA29" s="27" t="e">
        <f t="shared" si="13"/>
        <v>#DIV/0!</v>
      </c>
      <c r="CB29" s="26">
        <f>SUM(CB21:CB28)</f>
        <v>0</v>
      </c>
      <c r="CC29" s="27" t="e">
        <f t="shared" si="14"/>
        <v>#DIV/0!</v>
      </c>
      <c r="CD29" s="76">
        <f t="shared" si="15"/>
        <v>0</v>
      </c>
      <c r="CG29" s="37" t="s">
        <v>37</v>
      </c>
      <c r="CH29" s="26">
        <f>SUM(CH21:CH28)</f>
        <v>0</v>
      </c>
      <c r="CI29" s="27">
        <v>0.44327065408443111</v>
      </c>
      <c r="CJ29" s="26">
        <f>SUM(CJ21:CJ28)</f>
        <v>0</v>
      </c>
      <c r="CK29" s="27">
        <v>0.37784522892782851</v>
      </c>
      <c r="CL29" s="26">
        <f>SUM(CL21:CL28)</f>
        <v>0</v>
      </c>
      <c r="CM29" s="27">
        <v>0.10525789028500046</v>
      </c>
      <c r="CN29" s="26">
        <f>SUM(CN21:CN28)</f>
        <v>0</v>
      </c>
      <c r="CO29" s="27">
        <v>3.344327715993644E-2</v>
      </c>
      <c r="CP29" s="26">
        <f>SUM(CP21:CP28)</f>
        <v>0</v>
      </c>
      <c r="CQ29" s="27">
        <v>1.7689667790963138E-2</v>
      </c>
      <c r="CR29" s="26">
        <f>SUM(CR21:CR28)</f>
        <v>0</v>
      </c>
      <c r="CS29" s="27">
        <v>9.3815945613828101E-3</v>
      </c>
      <c r="CT29" s="26">
        <f>SUM(CT21:CT28)</f>
        <v>0</v>
      </c>
      <c r="CU29" s="27" t="e">
        <f t="shared" si="16"/>
        <v>#DIV/0!</v>
      </c>
      <c r="CV29" s="76">
        <f t="shared" si="17"/>
        <v>0</v>
      </c>
    </row>
    <row r="30" spans="1:100" ht="13.5" thickBot="1" x14ac:dyDescent="0.25">
      <c r="A30" s="3"/>
      <c r="B30" s="36" t="s">
        <v>39</v>
      </c>
      <c r="C30" s="68">
        <f>C20+C29+C13</f>
        <v>0</v>
      </c>
      <c r="D30" s="53" t="e">
        <f t="shared" si="5"/>
        <v>#DIV/0!</v>
      </c>
      <c r="E30" s="16">
        <f>E20+E29+E13</f>
        <v>0</v>
      </c>
      <c r="F30" s="53" t="e">
        <f t="shared" si="5"/>
        <v>#DIV/0!</v>
      </c>
      <c r="G30" s="16">
        <f>G20+G29+G13</f>
        <v>0</v>
      </c>
      <c r="H30" s="53" t="e">
        <f t="shared" si="6"/>
        <v>#DIV/0!</v>
      </c>
      <c r="I30" s="16">
        <f>I20+I29+I13</f>
        <v>0</v>
      </c>
      <c r="J30" s="53" t="e">
        <f t="shared" si="7"/>
        <v>#DIV/0!</v>
      </c>
      <c r="K30" s="16">
        <f>K20+K29+K13</f>
        <v>0</v>
      </c>
      <c r="L30" s="53" t="e">
        <f t="shared" si="8"/>
        <v>#DIV/0!</v>
      </c>
      <c r="M30" s="75">
        <f t="shared" si="9"/>
        <v>0</v>
      </c>
      <c r="P30" s="36" t="s">
        <v>39</v>
      </c>
      <c r="Q30" s="68"/>
      <c r="R30" s="53"/>
      <c r="S30" s="16"/>
      <c r="T30" s="53"/>
      <c r="U30" s="68"/>
      <c r="V30" s="53"/>
      <c r="W30" s="68"/>
      <c r="X30" s="53"/>
      <c r="Y30" s="68"/>
      <c r="Z30" s="53"/>
      <c r="AA30" s="75"/>
      <c r="AD30" s="36" t="s">
        <v>39</v>
      </c>
      <c r="AE30" s="68"/>
      <c r="AF30" s="53"/>
      <c r="AG30" s="68"/>
      <c r="AH30" s="53"/>
      <c r="AI30" s="68"/>
      <c r="AJ30" s="53"/>
      <c r="AK30" s="68"/>
      <c r="AL30" s="53"/>
      <c r="AM30" s="68"/>
      <c r="AN30" s="53"/>
      <c r="AO30" s="68"/>
      <c r="AP30" s="53"/>
      <c r="AQ30" s="75"/>
      <c r="AS30" s="36" t="s">
        <v>39</v>
      </c>
      <c r="AT30" s="68"/>
      <c r="AU30" s="53"/>
      <c r="AV30" s="68"/>
      <c r="AW30" s="53"/>
      <c r="AX30" s="68"/>
      <c r="AY30" s="53"/>
      <c r="AZ30" s="68"/>
      <c r="BA30" s="53"/>
      <c r="BB30" s="68"/>
      <c r="BC30" s="53"/>
      <c r="BD30" s="68"/>
      <c r="BE30" s="53"/>
      <c r="BF30" s="75"/>
      <c r="BI30" s="36" t="s">
        <v>39</v>
      </c>
      <c r="BJ30" s="68">
        <f>BJ20+BJ29+BJ13</f>
        <v>0</v>
      </c>
      <c r="BK30" s="53" t="e">
        <f t="shared" si="0"/>
        <v>#DIV/0!</v>
      </c>
      <c r="BL30" s="68">
        <f>BL20+BL29+BL13</f>
        <v>0</v>
      </c>
      <c r="BM30" s="53" t="e">
        <f t="shared" si="1"/>
        <v>#DIV/0!</v>
      </c>
      <c r="BN30" s="68">
        <f>BN20+BN29+BN13</f>
        <v>0</v>
      </c>
      <c r="BO30" s="53" t="e">
        <f t="shared" si="2"/>
        <v>#DIV/0!</v>
      </c>
      <c r="BP30" s="68">
        <f>BP20+BP29+BP13</f>
        <v>0</v>
      </c>
      <c r="BQ30" s="53" t="e">
        <f t="shared" si="3"/>
        <v>#DIV/0!</v>
      </c>
      <c r="BR30" s="68">
        <f>BR20+BR29+BR13</f>
        <v>0</v>
      </c>
      <c r="BS30" s="53" t="e">
        <f t="shared" si="4"/>
        <v>#DIV/0!</v>
      </c>
      <c r="BT30" s="68">
        <f>BT20+BT29+BT13</f>
        <v>0</v>
      </c>
      <c r="BU30" s="53" t="e">
        <f t="shared" si="10"/>
        <v>#DIV/0!</v>
      </c>
      <c r="BV30" s="68">
        <f>BV20+BV29+BV13</f>
        <v>0</v>
      </c>
      <c r="BW30" s="53" t="e">
        <f t="shared" si="11"/>
        <v>#DIV/0!</v>
      </c>
      <c r="BX30" s="68">
        <f>BX20+BX29+BX13</f>
        <v>0</v>
      </c>
      <c r="BY30" s="53" t="e">
        <f t="shared" si="12"/>
        <v>#DIV/0!</v>
      </c>
      <c r="BZ30" s="68">
        <f>BZ20+BZ29+BZ13</f>
        <v>0</v>
      </c>
      <c r="CA30" s="53" t="e">
        <f t="shared" si="13"/>
        <v>#DIV/0!</v>
      </c>
      <c r="CB30" s="68">
        <f>CB20+CB29+CB13</f>
        <v>0</v>
      </c>
      <c r="CC30" s="53" t="e">
        <f t="shared" si="14"/>
        <v>#DIV/0!</v>
      </c>
      <c r="CD30" s="75">
        <f t="shared" si="15"/>
        <v>0</v>
      </c>
      <c r="CG30" s="36" t="s">
        <v>39</v>
      </c>
      <c r="CH30" s="68">
        <f>CH20+CH29+CH13</f>
        <v>0</v>
      </c>
      <c r="CI30" s="53">
        <v>0.42955576842976328</v>
      </c>
      <c r="CJ30" s="68">
        <f>CJ20+CJ29+CJ13</f>
        <v>0</v>
      </c>
      <c r="CK30" s="53">
        <v>0.37542606719202942</v>
      </c>
      <c r="CL30" s="68">
        <f>CL20+CL29+CL13</f>
        <v>0</v>
      </c>
      <c r="CM30" s="53">
        <v>0.10338425813560655</v>
      </c>
      <c r="CN30" s="68">
        <f>CN20+CN29+CN13</f>
        <v>0</v>
      </c>
      <c r="CO30" s="53">
        <v>4.3221265658495107E-2</v>
      </c>
      <c r="CP30" s="68">
        <f>CP20+CP29+CP13</f>
        <v>0</v>
      </c>
      <c r="CQ30" s="53">
        <v>2.2910632287678836E-2</v>
      </c>
      <c r="CR30" s="68">
        <f>CR20+CR29+CR13</f>
        <v>0</v>
      </c>
      <c r="CS30" s="53">
        <v>1.1781257863915146E-2</v>
      </c>
      <c r="CT30" s="68">
        <f>CT20+CT29+CT13</f>
        <v>0</v>
      </c>
      <c r="CU30" s="53" t="e">
        <f t="shared" si="16"/>
        <v>#DIV/0!</v>
      </c>
      <c r="CV30" s="75">
        <f t="shared" si="17"/>
        <v>0</v>
      </c>
    </row>
    <row r="31" spans="1:100" x14ac:dyDescent="0.2">
      <c r="A31" s="1">
        <v>97210</v>
      </c>
      <c r="B31" s="33" t="s">
        <v>33</v>
      </c>
      <c r="C31" s="70"/>
      <c r="D31" s="52" t="e">
        <f t="shared" si="5"/>
        <v>#DIV/0!</v>
      </c>
      <c r="E31" s="12"/>
      <c r="F31" s="52" t="e">
        <f t="shared" si="5"/>
        <v>#DIV/0!</v>
      </c>
      <c r="G31" s="12"/>
      <c r="H31" s="52" t="e">
        <f t="shared" si="6"/>
        <v>#DIV/0!</v>
      </c>
      <c r="I31" s="12"/>
      <c r="J31" s="52" t="e">
        <f t="shared" si="7"/>
        <v>#DIV/0!</v>
      </c>
      <c r="K31" s="12"/>
      <c r="L31" s="52" t="e">
        <f t="shared" si="8"/>
        <v>#DIV/0!</v>
      </c>
      <c r="M31" s="72">
        <f t="shared" si="9"/>
        <v>0</v>
      </c>
      <c r="P31" s="33" t="s">
        <v>33</v>
      </c>
      <c r="Q31" s="70"/>
      <c r="R31" s="52"/>
      <c r="S31" s="12"/>
      <c r="T31" s="52"/>
      <c r="U31" s="70"/>
      <c r="V31" s="52"/>
      <c r="W31" s="70"/>
      <c r="X31" s="52"/>
      <c r="Y31" s="70"/>
      <c r="Z31" s="52"/>
      <c r="AA31" s="72"/>
      <c r="AD31" s="33" t="s">
        <v>33</v>
      </c>
      <c r="AE31" s="70"/>
      <c r="AF31" s="52"/>
      <c r="AG31" s="12"/>
      <c r="AH31" s="52"/>
      <c r="AI31" s="12"/>
      <c r="AJ31" s="52"/>
      <c r="AK31" s="12"/>
      <c r="AL31" s="52"/>
      <c r="AM31" s="12"/>
      <c r="AN31" s="52"/>
      <c r="AO31" s="12"/>
      <c r="AP31" s="52"/>
      <c r="AQ31" s="72"/>
      <c r="AS31" s="33" t="s">
        <v>33</v>
      </c>
      <c r="AT31" s="70"/>
      <c r="AU31" s="52"/>
      <c r="AV31" s="70"/>
      <c r="AW31" s="52"/>
      <c r="AX31" s="70"/>
      <c r="AY31" s="52"/>
      <c r="AZ31" s="70"/>
      <c r="BA31" s="52"/>
      <c r="BB31" s="70"/>
      <c r="BC31" s="52"/>
      <c r="BD31" s="70"/>
      <c r="BE31" s="52"/>
      <c r="BF31" s="72"/>
      <c r="BI31" s="33" t="s">
        <v>33</v>
      </c>
      <c r="BJ31" s="70"/>
      <c r="BK31" s="86" t="e">
        <f t="shared" si="0"/>
        <v>#DIV/0!</v>
      </c>
      <c r="BL31" s="70"/>
      <c r="BM31" s="86" t="e">
        <f t="shared" si="1"/>
        <v>#DIV/0!</v>
      </c>
      <c r="BN31" s="70"/>
      <c r="BO31" s="86" t="e">
        <f t="shared" si="2"/>
        <v>#DIV/0!</v>
      </c>
      <c r="BP31" s="70"/>
      <c r="BQ31" s="86" t="e">
        <f t="shared" si="3"/>
        <v>#DIV/0!</v>
      </c>
      <c r="BR31" s="70"/>
      <c r="BS31" s="86" t="e">
        <f t="shared" si="4"/>
        <v>#DIV/0!</v>
      </c>
      <c r="BT31" s="70"/>
      <c r="BU31" s="86" t="e">
        <f t="shared" si="10"/>
        <v>#DIV/0!</v>
      </c>
      <c r="BV31" s="70"/>
      <c r="BW31" s="86" t="e">
        <f t="shared" si="11"/>
        <v>#DIV/0!</v>
      </c>
      <c r="BX31" s="70"/>
      <c r="BY31" s="86" t="e">
        <f t="shared" si="12"/>
        <v>#DIV/0!</v>
      </c>
      <c r="BZ31" s="70"/>
      <c r="CA31" s="86" t="e">
        <f t="shared" si="13"/>
        <v>#DIV/0!</v>
      </c>
      <c r="CB31" s="70"/>
      <c r="CC31" s="86" t="e">
        <f t="shared" si="14"/>
        <v>#DIV/0!</v>
      </c>
      <c r="CD31" s="72">
        <f t="shared" si="15"/>
        <v>0</v>
      </c>
      <c r="CG31" s="33" t="s">
        <v>33</v>
      </c>
      <c r="CH31" s="70"/>
      <c r="CI31" s="86">
        <v>0.35859269282814604</v>
      </c>
      <c r="CJ31" s="70"/>
      <c r="CK31" s="86">
        <v>0.40730717185385651</v>
      </c>
      <c r="CL31" s="70"/>
      <c r="CM31" s="86">
        <v>0.11096075778078482</v>
      </c>
      <c r="CN31" s="70"/>
      <c r="CO31" s="86">
        <v>5.2774018944519614E-2</v>
      </c>
      <c r="CP31" s="70"/>
      <c r="CQ31" s="86">
        <v>3.9242219215155603E-2</v>
      </c>
      <c r="CR31" s="70"/>
      <c r="CS31" s="86">
        <v>1.2178619756427603E-2</v>
      </c>
      <c r="CT31" s="70"/>
      <c r="CU31" s="86" t="e">
        <f t="shared" si="16"/>
        <v>#DIV/0!</v>
      </c>
      <c r="CV31" s="72">
        <f t="shared" si="17"/>
        <v>0</v>
      </c>
    </row>
    <row r="32" spans="1:100" x14ac:dyDescent="0.2">
      <c r="A32" s="1">
        <v>97217</v>
      </c>
      <c r="B32" s="34" t="s">
        <v>14</v>
      </c>
      <c r="C32" s="22"/>
      <c r="D32" s="23" t="e">
        <f t="shared" si="5"/>
        <v>#DIV/0!</v>
      </c>
      <c r="E32" s="12"/>
      <c r="F32" s="23" t="e">
        <f t="shared" si="5"/>
        <v>#DIV/0!</v>
      </c>
      <c r="G32" s="12"/>
      <c r="H32" s="23" t="e">
        <f t="shared" si="6"/>
        <v>#DIV/0!</v>
      </c>
      <c r="I32" s="12"/>
      <c r="J32" s="23" t="e">
        <f t="shared" si="7"/>
        <v>#DIV/0!</v>
      </c>
      <c r="K32" s="12"/>
      <c r="L32" s="23" t="e">
        <f t="shared" si="8"/>
        <v>#DIV/0!</v>
      </c>
      <c r="M32" s="73">
        <f t="shared" si="9"/>
        <v>0</v>
      </c>
      <c r="P32" s="34" t="s">
        <v>14</v>
      </c>
      <c r="Q32" s="22"/>
      <c r="R32" s="23"/>
      <c r="S32" s="12"/>
      <c r="T32" s="23"/>
      <c r="U32" s="22"/>
      <c r="V32" s="23"/>
      <c r="W32" s="22"/>
      <c r="X32" s="23"/>
      <c r="Y32" s="22"/>
      <c r="Z32" s="23"/>
      <c r="AA32" s="73"/>
      <c r="AD32" s="34" t="s">
        <v>14</v>
      </c>
      <c r="AE32" s="22"/>
      <c r="AF32" s="23"/>
      <c r="AG32" s="12"/>
      <c r="AH32" s="23"/>
      <c r="AI32" s="12"/>
      <c r="AJ32" s="23"/>
      <c r="AK32" s="12"/>
      <c r="AL32" s="23"/>
      <c r="AM32" s="12"/>
      <c r="AN32" s="23"/>
      <c r="AO32" s="12"/>
      <c r="AP32" s="23"/>
      <c r="AQ32" s="73"/>
      <c r="AS32" s="34" t="s">
        <v>14</v>
      </c>
      <c r="AT32" s="22"/>
      <c r="AU32" s="23"/>
      <c r="AV32" s="22"/>
      <c r="AW32" s="23"/>
      <c r="AX32" s="22"/>
      <c r="AY32" s="23"/>
      <c r="AZ32" s="22"/>
      <c r="BA32" s="23"/>
      <c r="BB32" s="22"/>
      <c r="BC32" s="23"/>
      <c r="BD32" s="22"/>
      <c r="BE32" s="23"/>
      <c r="BF32" s="73"/>
      <c r="BI32" s="34" t="s">
        <v>14</v>
      </c>
      <c r="BJ32" s="22"/>
      <c r="BK32" s="84" t="e">
        <f t="shared" si="0"/>
        <v>#DIV/0!</v>
      </c>
      <c r="BL32" s="22"/>
      <c r="BM32" s="84" t="e">
        <f t="shared" si="1"/>
        <v>#DIV/0!</v>
      </c>
      <c r="BN32" s="22"/>
      <c r="BO32" s="84" t="e">
        <f t="shared" si="2"/>
        <v>#DIV/0!</v>
      </c>
      <c r="BP32" s="22"/>
      <c r="BQ32" s="84" t="e">
        <f t="shared" si="3"/>
        <v>#DIV/0!</v>
      </c>
      <c r="BR32" s="22"/>
      <c r="BS32" s="84" t="e">
        <f t="shared" si="4"/>
        <v>#DIV/0!</v>
      </c>
      <c r="BT32" s="22"/>
      <c r="BU32" s="84" t="e">
        <f t="shared" si="10"/>
        <v>#DIV/0!</v>
      </c>
      <c r="BV32" s="22"/>
      <c r="BW32" s="84" t="e">
        <f t="shared" si="11"/>
        <v>#DIV/0!</v>
      </c>
      <c r="BX32" s="22"/>
      <c r="BY32" s="84" t="e">
        <f t="shared" si="12"/>
        <v>#DIV/0!</v>
      </c>
      <c r="BZ32" s="22"/>
      <c r="CA32" s="84" t="e">
        <f t="shared" si="13"/>
        <v>#DIV/0!</v>
      </c>
      <c r="CB32" s="22"/>
      <c r="CC32" s="84" t="e">
        <f t="shared" si="14"/>
        <v>#DIV/0!</v>
      </c>
      <c r="CD32" s="73">
        <f t="shared" si="15"/>
        <v>0</v>
      </c>
      <c r="CG32" s="34" t="s">
        <v>14</v>
      </c>
      <c r="CH32" s="22"/>
      <c r="CI32" s="84">
        <v>0.38925294888597639</v>
      </c>
      <c r="CJ32" s="22"/>
      <c r="CK32" s="84">
        <v>0.41415465268676277</v>
      </c>
      <c r="CL32" s="22"/>
      <c r="CM32" s="84">
        <v>0.10091743119266054</v>
      </c>
      <c r="CN32" s="22"/>
      <c r="CO32" s="84">
        <v>5.3735255570117949E-2</v>
      </c>
      <c r="CP32" s="22"/>
      <c r="CQ32" s="84">
        <v>1.8348623853211007E-2</v>
      </c>
      <c r="CR32" s="22"/>
      <c r="CS32" s="84">
        <v>1.310615989515072E-2</v>
      </c>
      <c r="CT32" s="22"/>
      <c r="CU32" s="84" t="e">
        <f t="shared" si="16"/>
        <v>#DIV/0!</v>
      </c>
      <c r="CV32" s="73">
        <f t="shared" si="17"/>
        <v>0</v>
      </c>
    </row>
    <row r="33" spans="1:100" x14ac:dyDescent="0.2">
      <c r="A33" s="1">
        <v>97220</v>
      </c>
      <c r="B33" s="34" t="s">
        <v>28</v>
      </c>
      <c r="C33" s="22"/>
      <c r="D33" s="23" t="e">
        <f t="shared" si="5"/>
        <v>#DIV/0!</v>
      </c>
      <c r="E33" s="12"/>
      <c r="F33" s="23" t="e">
        <f t="shared" si="5"/>
        <v>#DIV/0!</v>
      </c>
      <c r="G33" s="12"/>
      <c r="H33" s="23" t="e">
        <f t="shared" si="6"/>
        <v>#DIV/0!</v>
      </c>
      <c r="I33" s="12"/>
      <c r="J33" s="23" t="e">
        <f t="shared" si="7"/>
        <v>#DIV/0!</v>
      </c>
      <c r="K33" s="12"/>
      <c r="L33" s="23" t="e">
        <f t="shared" si="8"/>
        <v>#DIV/0!</v>
      </c>
      <c r="M33" s="73">
        <f t="shared" si="9"/>
        <v>0</v>
      </c>
      <c r="P33" s="34" t="s">
        <v>28</v>
      </c>
      <c r="Q33" s="22"/>
      <c r="R33" s="23"/>
      <c r="S33" s="12"/>
      <c r="T33" s="23"/>
      <c r="U33" s="22"/>
      <c r="V33" s="23"/>
      <c r="W33" s="22"/>
      <c r="X33" s="23"/>
      <c r="Y33" s="22"/>
      <c r="Z33" s="23"/>
      <c r="AA33" s="73"/>
      <c r="AD33" s="34" t="s">
        <v>28</v>
      </c>
      <c r="AE33" s="22"/>
      <c r="AF33" s="23"/>
      <c r="AG33" s="12"/>
      <c r="AH33" s="23"/>
      <c r="AI33" s="12"/>
      <c r="AJ33" s="23"/>
      <c r="AK33" s="12"/>
      <c r="AL33" s="23"/>
      <c r="AM33" s="12"/>
      <c r="AN33" s="23"/>
      <c r="AO33" s="12"/>
      <c r="AP33" s="23"/>
      <c r="AQ33" s="73"/>
      <c r="AS33" s="34" t="s">
        <v>28</v>
      </c>
      <c r="AT33" s="22"/>
      <c r="AU33" s="23"/>
      <c r="AV33" s="22"/>
      <c r="AW33" s="23"/>
      <c r="AX33" s="22"/>
      <c r="AY33" s="23"/>
      <c r="AZ33" s="22"/>
      <c r="BA33" s="23"/>
      <c r="BB33" s="22"/>
      <c r="BC33" s="23"/>
      <c r="BD33" s="22"/>
      <c r="BE33" s="23"/>
      <c r="BF33" s="73"/>
      <c r="BI33" s="34" t="s">
        <v>28</v>
      </c>
      <c r="BJ33" s="22"/>
      <c r="BK33" s="84" t="e">
        <f t="shared" si="0"/>
        <v>#DIV/0!</v>
      </c>
      <c r="BL33" s="22"/>
      <c r="BM33" s="84" t="e">
        <f t="shared" si="1"/>
        <v>#DIV/0!</v>
      </c>
      <c r="BN33" s="22"/>
      <c r="BO33" s="84" t="e">
        <f t="shared" si="2"/>
        <v>#DIV/0!</v>
      </c>
      <c r="BP33" s="22"/>
      <c r="BQ33" s="84" t="e">
        <f t="shared" si="3"/>
        <v>#DIV/0!</v>
      </c>
      <c r="BR33" s="22"/>
      <c r="BS33" s="84" t="e">
        <f t="shared" si="4"/>
        <v>#DIV/0!</v>
      </c>
      <c r="BT33" s="22"/>
      <c r="BU33" s="84" t="e">
        <f t="shared" si="10"/>
        <v>#DIV/0!</v>
      </c>
      <c r="BV33" s="22"/>
      <c r="BW33" s="84" t="e">
        <f t="shared" si="11"/>
        <v>#DIV/0!</v>
      </c>
      <c r="BX33" s="22"/>
      <c r="BY33" s="84" t="e">
        <f t="shared" si="12"/>
        <v>#DIV/0!</v>
      </c>
      <c r="BZ33" s="22"/>
      <c r="CA33" s="84" t="e">
        <f t="shared" si="13"/>
        <v>#DIV/0!</v>
      </c>
      <c r="CB33" s="22"/>
      <c r="CC33" s="84" t="e">
        <f t="shared" si="14"/>
        <v>#DIV/0!</v>
      </c>
      <c r="CD33" s="73">
        <f t="shared" si="15"/>
        <v>0</v>
      </c>
      <c r="CG33" s="34" t="s">
        <v>28</v>
      </c>
      <c r="CH33" s="22"/>
      <c r="CI33" s="84">
        <v>0.42007434944237915</v>
      </c>
      <c r="CJ33" s="22"/>
      <c r="CK33" s="84">
        <v>0.38661710037174718</v>
      </c>
      <c r="CL33" s="22"/>
      <c r="CM33" s="84">
        <v>0.10408921933085502</v>
      </c>
      <c r="CN33" s="22"/>
      <c r="CO33" s="84">
        <v>3.717472118959108E-2</v>
      </c>
      <c r="CP33" s="22"/>
      <c r="CQ33" s="84">
        <v>2.7881040892193308E-2</v>
      </c>
      <c r="CR33" s="22"/>
      <c r="CS33" s="84">
        <v>9.2936802973977699E-3</v>
      </c>
      <c r="CT33" s="22"/>
      <c r="CU33" s="84" t="e">
        <f t="shared" si="16"/>
        <v>#DIV/0!</v>
      </c>
      <c r="CV33" s="73">
        <f t="shared" si="17"/>
        <v>0</v>
      </c>
    </row>
    <row r="34" spans="1:100" x14ac:dyDescent="0.2">
      <c r="A34" s="1">
        <v>97226</v>
      </c>
      <c r="B34" s="34" t="s">
        <v>21</v>
      </c>
      <c r="C34" s="22"/>
      <c r="D34" s="23" t="e">
        <f t="shared" si="5"/>
        <v>#DIV/0!</v>
      </c>
      <c r="E34" s="12"/>
      <c r="F34" s="23" t="e">
        <f t="shared" si="5"/>
        <v>#DIV/0!</v>
      </c>
      <c r="G34" s="12"/>
      <c r="H34" s="23" t="e">
        <f t="shared" si="6"/>
        <v>#DIV/0!</v>
      </c>
      <c r="I34" s="12"/>
      <c r="J34" s="23" t="e">
        <f t="shared" si="7"/>
        <v>#DIV/0!</v>
      </c>
      <c r="K34" s="12"/>
      <c r="L34" s="23" t="e">
        <f t="shared" si="8"/>
        <v>#DIV/0!</v>
      </c>
      <c r="M34" s="73">
        <f t="shared" si="9"/>
        <v>0</v>
      </c>
      <c r="P34" s="34" t="s">
        <v>21</v>
      </c>
      <c r="Q34" s="22"/>
      <c r="R34" s="23"/>
      <c r="S34" s="12"/>
      <c r="T34" s="23"/>
      <c r="U34" s="22"/>
      <c r="V34" s="23"/>
      <c r="W34" s="22"/>
      <c r="X34" s="23"/>
      <c r="Y34" s="22"/>
      <c r="Z34" s="23"/>
      <c r="AA34" s="73"/>
      <c r="AD34" s="34" t="s">
        <v>21</v>
      </c>
      <c r="AE34" s="22"/>
      <c r="AF34" s="23"/>
      <c r="AG34" s="12"/>
      <c r="AH34" s="23"/>
      <c r="AI34" s="12"/>
      <c r="AJ34" s="23"/>
      <c r="AK34" s="12"/>
      <c r="AL34" s="23"/>
      <c r="AM34" s="12"/>
      <c r="AN34" s="23"/>
      <c r="AO34" s="12"/>
      <c r="AP34" s="23"/>
      <c r="AQ34" s="73"/>
      <c r="AS34" s="34" t="s">
        <v>21</v>
      </c>
      <c r="AT34" s="22"/>
      <c r="AU34" s="23"/>
      <c r="AV34" s="22"/>
      <c r="AW34" s="23"/>
      <c r="AX34" s="22"/>
      <c r="AY34" s="23"/>
      <c r="AZ34" s="22"/>
      <c r="BA34" s="23"/>
      <c r="BB34" s="22"/>
      <c r="BC34" s="23"/>
      <c r="BD34" s="22"/>
      <c r="BE34" s="23"/>
      <c r="BF34" s="73"/>
      <c r="BI34" s="34" t="s">
        <v>21</v>
      </c>
      <c r="BJ34" s="22"/>
      <c r="BK34" s="84" t="e">
        <f t="shared" si="0"/>
        <v>#DIV/0!</v>
      </c>
      <c r="BL34" s="22"/>
      <c r="BM34" s="84" t="e">
        <f t="shared" si="1"/>
        <v>#DIV/0!</v>
      </c>
      <c r="BN34" s="22"/>
      <c r="BO34" s="84" t="e">
        <f t="shared" si="2"/>
        <v>#DIV/0!</v>
      </c>
      <c r="BP34" s="22"/>
      <c r="BQ34" s="84" t="e">
        <f t="shared" si="3"/>
        <v>#DIV/0!</v>
      </c>
      <c r="BR34" s="22"/>
      <c r="BS34" s="84" t="e">
        <f t="shared" si="4"/>
        <v>#DIV/0!</v>
      </c>
      <c r="BT34" s="22"/>
      <c r="BU34" s="84" t="e">
        <f t="shared" si="10"/>
        <v>#DIV/0!</v>
      </c>
      <c r="BV34" s="22"/>
      <c r="BW34" s="84" t="e">
        <f t="shared" si="11"/>
        <v>#DIV/0!</v>
      </c>
      <c r="BX34" s="22"/>
      <c r="BY34" s="84" t="e">
        <f t="shared" si="12"/>
        <v>#DIV/0!</v>
      </c>
      <c r="BZ34" s="22"/>
      <c r="CA34" s="84" t="e">
        <f t="shared" si="13"/>
        <v>#DIV/0!</v>
      </c>
      <c r="CB34" s="22"/>
      <c r="CC34" s="84" t="e">
        <f t="shared" si="14"/>
        <v>#DIV/0!</v>
      </c>
      <c r="CD34" s="73">
        <f t="shared" si="15"/>
        <v>0</v>
      </c>
      <c r="CG34" s="34" t="s">
        <v>21</v>
      </c>
      <c r="CH34" s="22"/>
      <c r="CI34" s="84">
        <v>0.35698447893569846</v>
      </c>
      <c r="CJ34" s="22"/>
      <c r="CK34" s="84">
        <v>0.43237250554323731</v>
      </c>
      <c r="CL34" s="22"/>
      <c r="CM34" s="84">
        <v>7.9822616407982258E-2</v>
      </c>
      <c r="CN34" s="22"/>
      <c r="CO34" s="84">
        <v>7.5388026607538808E-2</v>
      </c>
      <c r="CP34" s="22"/>
      <c r="CQ34" s="84">
        <v>2.6607538802660754E-2</v>
      </c>
      <c r="CR34" s="22"/>
      <c r="CS34" s="84">
        <v>8.869179600886918E-3</v>
      </c>
      <c r="CT34" s="22"/>
      <c r="CU34" s="84" t="e">
        <f t="shared" si="16"/>
        <v>#DIV/0!</v>
      </c>
      <c r="CV34" s="73">
        <f t="shared" si="17"/>
        <v>0</v>
      </c>
    </row>
    <row r="35" spans="1:100" x14ac:dyDescent="0.2">
      <c r="A35" s="1">
        <v>97232</v>
      </c>
      <c r="B35" s="35" t="s">
        <v>26</v>
      </c>
      <c r="C35" s="24"/>
      <c r="D35" s="25" t="e">
        <f t="shared" si="5"/>
        <v>#DIV/0!</v>
      </c>
      <c r="E35" s="12"/>
      <c r="F35" s="25" t="e">
        <f t="shared" si="5"/>
        <v>#DIV/0!</v>
      </c>
      <c r="G35" s="12"/>
      <c r="H35" s="25" t="e">
        <f t="shared" si="6"/>
        <v>#DIV/0!</v>
      </c>
      <c r="I35" s="12"/>
      <c r="J35" s="25" t="e">
        <f t="shared" si="7"/>
        <v>#DIV/0!</v>
      </c>
      <c r="K35" s="12"/>
      <c r="L35" s="25" t="e">
        <f t="shared" si="8"/>
        <v>#DIV/0!</v>
      </c>
      <c r="M35" s="74">
        <f t="shared" si="9"/>
        <v>0</v>
      </c>
      <c r="P35" s="35" t="s">
        <v>26</v>
      </c>
      <c r="Q35" s="24"/>
      <c r="R35" s="25"/>
      <c r="S35" s="12"/>
      <c r="T35" s="25"/>
      <c r="U35" s="24"/>
      <c r="V35" s="25"/>
      <c r="W35" s="24"/>
      <c r="X35" s="25"/>
      <c r="Y35" s="24"/>
      <c r="Z35" s="25"/>
      <c r="AA35" s="74"/>
      <c r="AD35" s="35" t="s">
        <v>26</v>
      </c>
      <c r="AE35" s="24"/>
      <c r="AF35" s="25"/>
      <c r="AG35" s="12"/>
      <c r="AH35" s="25"/>
      <c r="AI35" s="12"/>
      <c r="AJ35" s="25"/>
      <c r="AK35" s="12"/>
      <c r="AL35" s="25"/>
      <c r="AM35" s="12"/>
      <c r="AN35" s="25"/>
      <c r="AO35" s="12"/>
      <c r="AP35" s="25"/>
      <c r="AQ35" s="74"/>
      <c r="AS35" s="35" t="s">
        <v>26</v>
      </c>
      <c r="AT35" s="24"/>
      <c r="AU35" s="25"/>
      <c r="AV35" s="24"/>
      <c r="AW35" s="25"/>
      <c r="AX35" s="24"/>
      <c r="AY35" s="25"/>
      <c r="AZ35" s="24"/>
      <c r="BA35" s="25"/>
      <c r="BB35" s="24"/>
      <c r="BC35" s="25"/>
      <c r="BD35" s="24"/>
      <c r="BE35" s="25"/>
      <c r="BF35" s="74"/>
      <c r="BI35" s="35" t="s">
        <v>26</v>
      </c>
      <c r="BJ35" s="24"/>
      <c r="BK35" s="85" t="e">
        <f t="shared" si="0"/>
        <v>#DIV/0!</v>
      </c>
      <c r="BL35" s="24"/>
      <c r="BM35" s="85" t="e">
        <f t="shared" si="1"/>
        <v>#DIV/0!</v>
      </c>
      <c r="BN35" s="24"/>
      <c r="BO35" s="85" t="e">
        <f t="shared" si="2"/>
        <v>#DIV/0!</v>
      </c>
      <c r="BP35" s="24"/>
      <c r="BQ35" s="85" t="e">
        <f t="shared" si="3"/>
        <v>#DIV/0!</v>
      </c>
      <c r="BR35" s="24"/>
      <c r="BS35" s="85" t="e">
        <f t="shared" si="4"/>
        <v>#DIV/0!</v>
      </c>
      <c r="BT35" s="24"/>
      <c r="BU35" s="85" t="e">
        <f t="shared" si="10"/>
        <v>#DIV/0!</v>
      </c>
      <c r="BV35" s="24"/>
      <c r="BW35" s="85" t="e">
        <f t="shared" si="11"/>
        <v>#DIV/0!</v>
      </c>
      <c r="BX35" s="24"/>
      <c r="BY35" s="85" t="e">
        <f t="shared" si="12"/>
        <v>#DIV/0!</v>
      </c>
      <c r="BZ35" s="24"/>
      <c r="CA35" s="85" t="e">
        <f t="shared" si="13"/>
        <v>#DIV/0!</v>
      </c>
      <c r="CB35" s="24"/>
      <c r="CC35" s="85" t="e">
        <f t="shared" si="14"/>
        <v>#DIV/0!</v>
      </c>
      <c r="CD35" s="74">
        <f t="shared" si="15"/>
        <v>0</v>
      </c>
      <c r="CG35" s="35" t="s">
        <v>26</v>
      </c>
      <c r="CH35" s="24"/>
      <c r="CI35" s="85">
        <v>0.41980198019801979</v>
      </c>
      <c r="CJ35" s="24"/>
      <c r="CK35" s="85">
        <v>0.401980198019802</v>
      </c>
      <c r="CL35" s="24"/>
      <c r="CM35" s="85">
        <v>0.10495049504950495</v>
      </c>
      <c r="CN35" s="24"/>
      <c r="CO35" s="85">
        <v>3.5643564356435641E-2</v>
      </c>
      <c r="CP35" s="24"/>
      <c r="CQ35" s="85">
        <v>2.4752475247524754E-2</v>
      </c>
      <c r="CR35" s="24"/>
      <c r="CS35" s="85">
        <v>5.9405940594059407E-3</v>
      </c>
      <c r="CT35" s="24"/>
      <c r="CU35" s="85" t="e">
        <f t="shared" si="16"/>
        <v>#DIV/0!</v>
      </c>
      <c r="CV35" s="74">
        <f t="shared" si="17"/>
        <v>0</v>
      </c>
    </row>
    <row r="36" spans="1:100" x14ac:dyDescent="0.2">
      <c r="A36" s="3"/>
      <c r="B36" s="37" t="s">
        <v>38</v>
      </c>
      <c r="C36" s="17">
        <f>SUM(C31:C35)</f>
        <v>0</v>
      </c>
      <c r="D36" s="27" t="e">
        <f t="shared" si="5"/>
        <v>#DIV/0!</v>
      </c>
      <c r="E36" s="17">
        <f>SUM(E31:E35)</f>
        <v>0</v>
      </c>
      <c r="F36" s="27" t="e">
        <f t="shared" si="5"/>
        <v>#DIV/0!</v>
      </c>
      <c r="G36" s="17">
        <f>SUM(G31:G35)</f>
        <v>0</v>
      </c>
      <c r="H36" s="27" t="e">
        <f t="shared" si="6"/>
        <v>#DIV/0!</v>
      </c>
      <c r="I36" s="17">
        <f>SUM(I31:I35)</f>
        <v>0</v>
      </c>
      <c r="J36" s="27" t="e">
        <f t="shared" si="7"/>
        <v>#DIV/0!</v>
      </c>
      <c r="K36" s="17">
        <f>SUM(K31:K35)</f>
        <v>0</v>
      </c>
      <c r="L36" s="27" t="e">
        <f t="shared" si="8"/>
        <v>#DIV/0!</v>
      </c>
      <c r="M36" s="76">
        <f t="shared" si="9"/>
        <v>0</v>
      </c>
      <c r="P36" s="37" t="s">
        <v>38</v>
      </c>
      <c r="Q36" s="26"/>
      <c r="R36" s="27"/>
      <c r="S36" s="17"/>
      <c r="T36" s="27"/>
      <c r="U36" s="26"/>
      <c r="V36" s="27"/>
      <c r="W36" s="26"/>
      <c r="X36" s="27"/>
      <c r="Y36" s="26"/>
      <c r="Z36" s="27"/>
      <c r="AA36" s="76"/>
      <c r="AD36" s="37" t="s">
        <v>38</v>
      </c>
      <c r="AE36" s="26"/>
      <c r="AF36" s="27"/>
      <c r="AG36" s="26"/>
      <c r="AH36" s="27"/>
      <c r="AI36" s="26"/>
      <c r="AJ36" s="27"/>
      <c r="AK36" s="26"/>
      <c r="AL36" s="27"/>
      <c r="AM36" s="26"/>
      <c r="AN36" s="27"/>
      <c r="AO36" s="26"/>
      <c r="AP36" s="27"/>
      <c r="AQ36" s="76"/>
      <c r="AS36" s="37" t="s">
        <v>38</v>
      </c>
      <c r="AT36" s="26"/>
      <c r="AU36" s="27"/>
      <c r="AV36" s="26"/>
      <c r="AW36" s="27"/>
      <c r="AX36" s="26"/>
      <c r="AY36" s="27"/>
      <c r="AZ36" s="26"/>
      <c r="BA36" s="27"/>
      <c r="BB36" s="26"/>
      <c r="BC36" s="27"/>
      <c r="BD36" s="26"/>
      <c r="BE36" s="27"/>
      <c r="BF36" s="76"/>
      <c r="BI36" s="37" t="s">
        <v>38</v>
      </c>
      <c r="BJ36" s="26">
        <f>SUM(BJ31:BJ35)</f>
        <v>0</v>
      </c>
      <c r="BK36" s="27" t="e">
        <f t="shared" si="0"/>
        <v>#DIV/0!</v>
      </c>
      <c r="BL36" s="26">
        <f>SUM(BL31:BL35)</f>
        <v>0</v>
      </c>
      <c r="BM36" s="27" t="e">
        <f t="shared" si="1"/>
        <v>#DIV/0!</v>
      </c>
      <c r="BN36" s="26">
        <f>SUM(BN31:BN35)</f>
        <v>0</v>
      </c>
      <c r="BO36" s="27" t="e">
        <f t="shared" si="2"/>
        <v>#DIV/0!</v>
      </c>
      <c r="BP36" s="26">
        <f>SUM(BP31:BP35)</f>
        <v>0</v>
      </c>
      <c r="BQ36" s="27" t="e">
        <f t="shared" si="3"/>
        <v>#DIV/0!</v>
      </c>
      <c r="BR36" s="26">
        <f>SUM(BR31:BR35)</f>
        <v>0</v>
      </c>
      <c r="BS36" s="27" t="e">
        <f t="shared" si="4"/>
        <v>#DIV/0!</v>
      </c>
      <c r="BT36" s="26">
        <f>SUM(BT31:BT35)</f>
        <v>0</v>
      </c>
      <c r="BU36" s="27" t="e">
        <f t="shared" si="10"/>
        <v>#DIV/0!</v>
      </c>
      <c r="BV36" s="26">
        <f>SUM(BV31:BV35)</f>
        <v>0</v>
      </c>
      <c r="BW36" s="27" t="e">
        <f t="shared" si="11"/>
        <v>#DIV/0!</v>
      </c>
      <c r="BX36" s="26">
        <f>SUM(BX31:BX35)</f>
        <v>0</v>
      </c>
      <c r="BY36" s="27" t="e">
        <f t="shared" si="12"/>
        <v>#DIV/0!</v>
      </c>
      <c r="BZ36" s="26">
        <f>SUM(BZ31:BZ35)</f>
        <v>0</v>
      </c>
      <c r="CA36" s="27" t="e">
        <f t="shared" si="13"/>
        <v>#DIV/0!</v>
      </c>
      <c r="CB36" s="26">
        <f>SUM(CB31:CB35)</f>
        <v>0</v>
      </c>
      <c r="CC36" s="27" t="e">
        <f t="shared" si="14"/>
        <v>#DIV/0!</v>
      </c>
      <c r="CD36" s="76">
        <f t="shared" si="15"/>
        <v>0</v>
      </c>
      <c r="CG36" s="37" t="s">
        <v>38</v>
      </c>
      <c r="CH36" s="26">
        <f>SUM(CH31:CH35)</f>
        <v>0</v>
      </c>
      <c r="CI36" s="27">
        <v>0.3893806622810948</v>
      </c>
      <c r="CJ36" s="26">
        <f>SUM(CJ31:CJ35)</f>
        <v>0</v>
      </c>
      <c r="CK36" s="27">
        <v>0.40435931658099061</v>
      </c>
      <c r="CL36" s="26">
        <f>SUM(CL31:CL35)</f>
        <v>0</v>
      </c>
      <c r="CM36" s="27">
        <v>0.10404871874970061</v>
      </c>
      <c r="CN36" s="26">
        <f>SUM(CN31:CN35)</f>
        <v>0</v>
      </c>
      <c r="CO36" s="27">
        <v>4.7827276242654426E-2</v>
      </c>
      <c r="CP36" s="26">
        <f>SUM(CP31:CP35)</f>
        <v>0</v>
      </c>
      <c r="CQ36" s="27">
        <v>2.9644491536490961E-2</v>
      </c>
      <c r="CR36" s="26">
        <f>SUM(CR31:CR35)</f>
        <v>0</v>
      </c>
      <c r="CS36" s="27">
        <v>1.0169009345238013E-2</v>
      </c>
      <c r="CT36" s="26">
        <f>SUM(CT31:CT35)</f>
        <v>0</v>
      </c>
      <c r="CU36" s="27" t="e">
        <f t="shared" si="16"/>
        <v>#DIV/0!</v>
      </c>
      <c r="CV36" s="76">
        <f t="shared" si="17"/>
        <v>0</v>
      </c>
    </row>
    <row r="37" spans="1:100" x14ac:dyDescent="0.2">
      <c r="A37" s="1">
        <v>97202</v>
      </c>
      <c r="B37" s="38" t="s">
        <v>0</v>
      </c>
      <c r="C37" s="20"/>
      <c r="D37" s="21" t="e">
        <f t="shared" si="5"/>
        <v>#DIV/0!</v>
      </c>
      <c r="E37" s="12"/>
      <c r="F37" s="21" t="e">
        <f t="shared" si="5"/>
        <v>#DIV/0!</v>
      </c>
      <c r="G37" s="12"/>
      <c r="H37" s="21" t="e">
        <f t="shared" si="6"/>
        <v>#DIV/0!</v>
      </c>
      <c r="I37" s="12"/>
      <c r="J37" s="21" t="e">
        <f t="shared" si="7"/>
        <v>#DIV/0!</v>
      </c>
      <c r="K37" s="12"/>
      <c r="L37" s="21" t="e">
        <f t="shared" si="8"/>
        <v>#DIV/0!</v>
      </c>
      <c r="M37" s="77">
        <f t="shared" si="9"/>
        <v>0</v>
      </c>
      <c r="P37" s="38" t="s">
        <v>0</v>
      </c>
      <c r="Q37" s="20"/>
      <c r="R37" s="21"/>
      <c r="S37" s="12"/>
      <c r="T37" s="21"/>
      <c r="U37" s="20"/>
      <c r="V37" s="21"/>
      <c r="W37" s="20"/>
      <c r="X37" s="21"/>
      <c r="Y37" s="20"/>
      <c r="Z37" s="21"/>
      <c r="AA37" s="77"/>
      <c r="AD37" s="38" t="s">
        <v>0</v>
      </c>
      <c r="AE37" s="20"/>
      <c r="AF37" s="21"/>
      <c r="AG37" s="12"/>
      <c r="AH37" s="21"/>
      <c r="AI37" s="12"/>
      <c r="AJ37" s="21"/>
      <c r="AK37" s="12"/>
      <c r="AL37" s="21"/>
      <c r="AM37" s="12"/>
      <c r="AN37" s="21"/>
      <c r="AO37" s="12"/>
      <c r="AP37" s="21"/>
      <c r="AQ37" s="77"/>
      <c r="AS37" s="38" t="s">
        <v>0</v>
      </c>
      <c r="AT37" s="20"/>
      <c r="AU37" s="21"/>
      <c r="AV37" s="20"/>
      <c r="AW37" s="21"/>
      <c r="AX37" s="20"/>
      <c r="AY37" s="21"/>
      <c r="AZ37" s="20"/>
      <c r="BA37" s="21"/>
      <c r="BB37" s="20"/>
      <c r="BC37" s="21"/>
      <c r="BD37" s="20"/>
      <c r="BE37" s="21"/>
      <c r="BF37" s="77"/>
      <c r="BI37" s="38" t="s">
        <v>0</v>
      </c>
      <c r="BJ37" s="20"/>
      <c r="BK37" s="87" t="e">
        <f t="shared" si="0"/>
        <v>#DIV/0!</v>
      </c>
      <c r="BL37" s="20"/>
      <c r="BM37" s="87" t="e">
        <f t="shared" si="1"/>
        <v>#DIV/0!</v>
      </c>
      <c r="BN37" s="20"/>
      <c r="BO37" s="87" t="e">
        <f t="shared" si="2"/>
        <v>#DIV/0!</v>
      </c>
      <c r="BP37" s="20"/>
      <c r="BQ37" s="87" t="e">
        <f t="shared" si="3"/>
        <v>#DIV/0!</v>
      </c>
      <c r="BR37" s="20"/>
      <c r="BS37" s="87" t="e">
        <f t="shared" si="4"/>
        <v>#DIV/0!</v>
      </c>
      <c r="BT37" s="20"/>
      <c r="BU37" s="87" t="e">
        <f t="shared" si="10"/>
        <v>#DIV/0!</v>
      </c>
      <c r="BV37" s="20"/>
      <c r="BW37" s="87" t="e">
        <f t="shared" si="11"/>
        <v>#DIV/0!</v>
      </c>
      <c r="BX37" s="20"/>
      <c r="BY37" s="87" t="e">
        <f t="shared" si="12"/>
        <v>#DIV/0!</v>
      </c>
      <c r="BZ37" s="20"/>
      <c r="CA37" s="87" t="e">
        <f t="shared" si="13"/>
        <v>#DIV/0!</v>
      </c>
      <c r="CB37" s="20"/>
      <c r="CC37" s="87" t="e">
        <f t="shared" si="14"/>
        <v>#DIV/0!</v>
      </c>
      <c r="CD37" s="77">
        <f t="shared" si="15"/>
        <v>0</v>
      </c>
      <c r="CG37" s="38" t="s">
        <v>0</v>
      </c>
      <c r="CH37" s="20"/>
      <c r="CI37" s="87">
        <v>0.34393063583815031</v>
      </c>
      <c r="CJ37" s="20"/>
      <c r="CK37" s="87">
        <v>0.36705202312138729</v>
      </c>
      <c r="CL37" s="20"/>
      <c r="CM37" s="87">
        <v>0.14450867052023122</v>
      </c>
      <c r="CN37" s="20"/>
      <c r="CO37" s="87">
        <v>6.6473988439306367E-2</v>
      </c>
      <c r="CP37" s="20"/>
      <c r="CQ37" s="87">
        <v>3.1791907514450865E-2</v>
      </c>
      <c r="CR37" s="20"/>
      <c r="CS37" s="87">
        <v>2.3121387283236997E-2</v>
      </c>
      <c r="CT37" s="20"/>
      <c r="CU37" s="87" t="e">
        <f t="shared" si="16"/>
        <v>#DIV/0!</v>
      </c>
      <c r="CV37" s="77">
        <f t="shared" si="17"/>
        <v>0</v>
      </c>
    </row>
    <row r="38" spans="1:100" x14ac:dyDescent="0.2">
      <c r="A38" s="1">
        <v>97206</v>
      </c>
      <c r="B38" s="34" t="s">
        <v>5</v>
      </c>
      <c r="C38" s="22"/>
      <c r="D38" s="23" t="e">
        <f t="shared" si="5"/>
        <v>#DIV/0!</v>
      </c>
      <c r="E38" s="12"/>
      <c r="F38" s="23" t="e">
        <f t="shared" si="5"/>
        <v>#DIV/0!</v>
      </c>
      <c r="G38" s="12"/>
      <c r="H38" s="23" t="e">
        <f t="shared" si="6"/>
        <v>#DIV/0!</v>
      </c>
      <c r="I38" s="12"/>
      <c r="J38" s="23" t="e">
        <f t="shared" si="7"/>
        <v>#DIV/0!</v>
      </c>
      <c r="K38" s="12"/>
      <c r="L38" s="23" t="e">
        <f t="shared" si="8"/>
        <v>#DIV/0!</v>
      </c>
      <c r="M38" s="73">
        <f t="shared" si="9"/>
        <v>0</v>
      </c>
      <c r="P38" s="34" t="s">
        <v>5</v>
      </c>
      <c r="Q38" s="22"/>
      <c r="R38" s="23"/>
      <c r="S38" s="12"/>
      <c r="T38" s="23"/>
      <c r="U38" s="22"/>
      <c r="V38" s="23"/>
      <c r="W38" s="22"/>
      <c r="X38" s="23"/>
      <c r="Y38" s="22"/>
      <c r="Z38" s="23"/>
      <c r="AA38" s="73"/>
      <c r="AD38" s="34" t="s">
        <v>5</v>
      </c>
      <c r="AE38" s="22"/>
      <c r="AF38" s="23"/>
      <c r="AG38" s="12"/>
      <c r="AH38" s="23"/>
      <c r="AI38" s="12"/>
      <c r="AJ38" s="23"/>
      <c r="AK38" s="12"/>
      <c r="AL38" s="23"/>
      <c r="AM38" s="12"/>
      <c r="AN38" s="23"/>
      <c r="AO38" s="12"/>
      <c r="AP38" s="23"/>
      <c r="AQ38" s="73"/>
      <c r="AS38" s="34" t="s">
        <v>5</v>
      </c>
      <c r="AT38" s="22"/>
      <c r="AU38" s="23"/>
      <c r="AV38" s="22"/>
      <c r="AW38" s="23"/>
      <c r="AX38" s="22"/>
      <c r="AY38" s="23"/>
      <c r="AZ38" s="22"/>
      <c r="BA38" s="23"/>
      <c r="BB38" s="22"/>
      <c r="BC38" s="23"/>
      <c r="BD38" s="22"/>
      <c r="BE38" s="23"/>
      <c r="BF38" s="73"/>
      <c r="BI38" s="34" t="s">
        <v>5</v>
      </c>
      <c r="BJ38" s="22"/>
      <c r="BK38" s="84" t="e">
        <f t="shared" si="0"/>
        <v>#DIV/0!</v>
      </c>
      <c r="BL38" s="22"/>
      <c r="BM38" s="84" t="e">
        <f t="shared" si="1"/>
        <v>#DIV/0!</v>
      </c>
      <c r="BN38" s="22"/>
      <c r="BO38" s="84" t="e">
        <f t="shared" si="2"/>
        <v>#DIV/0!</v>
      </c>
      <c r="BP38" s="22"/>
      <c r="BQ38" s="84" t="e">
        <f t="shared" si="3"/>
        <v>#DIV/0!</v>
      </c>
      <c r="BR38" s="22"/>
      <c r="BS38" s="84" t="e">
        <f t="shared" si="4"/>
        <v>#DIV/0!</v>
      </c>
      <c r="BT38" s="22"/>
      <c r="BU38" s="84" t="e">
        <f t="shared" si="10"/>
        <v>#DIV/0!</v>
      </c>
      <c r="BV38" s="22"/>
      <c r="BW38" s="84" t="e">
        <f t="shared" si="11"/>
        <v>#DIV/0!</v>
      </c>
      <c r="BX38" s="22"/>
      <c r="BY38" s="84" t="e">
        <f t="shared" si="12"/>
        <v>#DIV/0!</v>
      </c>
      <c r="BZ38" s="22"/>
      <c r="CA38" s="84" t="e">
        <f t="shared" si="13"/>
        <v>#DIV/0!</v>
      </c>
      <c r="CB38" s="22"/>
      <c r="CC38" s="84" t="e">
        <f t="shared" si="14"/>
        <v>#DIV/0!</v>
      </c>
      <c r="CD38" s="73">
        <f t="shared" si="15"/>
        <v>0</v>
      </c>
      <c r="CG38" s="34" t="s">
        <v>5</v>
      </c>
      <c r="CH38" s="22"/>
      <c r="CI38" s="84">
        <v>0.40779220779220782</v>
      </c>
      <c r="CJ38" s="22"/>
      <c r="CK38" s="84">
        <v>0.4</v>
      </c>
      <c r="CL38" s="22"/>
      <c r="CM38" s="84">
        <v>0.1090909090909091</v>
      </c>
      <c r="CN38" s="22"/>
      <c r="CO38" s="84">
        <v>4.4155844155844157E-2</v>
      </c>
      <c r="CP38" s="22"/>
      <c r="CQ38" s="84">
        <v>1.2987012987012988E-2</v>
      </c>
      <c r="CR38" s="22"/>
      <c r="CS38" s="84">
        <v>1.2987012987012988E-2</v>
      </c>
      <c r="CT38" s="22"/>
      <c r="CU38" s="84" t="e">
        <f t="shared" si="16"/>
        <v>#DIV/0!</v>
      </c>
      <c r="CV38" s="73">
        <f t="shared" si="17"/>
        <v>0</v>
      </c>
    </row>
    <row r="39" spans="1:100" x14ac:dyDescent="0.2">
      <c r="A39" s="1">
        <v>97207</v>
      </c>
      <c r="B39" s="34" t="s">
        <v>6</v>
      </c>
      <c r="C39" s="22"/>
      <c r="D39" s="23" t="e">
        <f t="shared" si="5"/>
        <v>#DIV/0!</v>
      </c>
      <c r="E39" s="12"/>
      <c r="F39" s="23" t="e">
        <f t="shared" si="5"/>
        <v>#DIV/0!</v>
      </c>
      <c r="G39" s="12"/>
      <c r="H39" s="23" t="e">
        <f t="shared" si="6"/>
        <v>#DIV/0!</v>
      </c>
      <c r="I39" s="12"/>
      <c r="J39" s="23" t="e">
        <f t="shared" si="7"/>
        <v>#DIV/0!</v>
      </c>
      <c r="K39" s="12"/>
      <c r="L39" s="23" t="e">
        <f t="shared" si="8"/>
        <v>#DIV/0!</v>
      </c>
      <c r="M39" s="73">
        <f t="shared" si="9"/>
        <v>0</v>
      </c>
      <c r="P39" s="34" t="s">
        <v>6</v>
      </c>
      <c r="Q39" s="22"/>
      <c r="R39" s="23"/>
      <c r="S39" s="12"/>
      <c r="T39" s="23"/>
      <c r="U39" s="22"/>
      <c r="V39" s="23"/>
      <c r="W39" s="22"/>
      <c r="X39" s="23"/>
      <c r="Y39" s="22"/>
      <c r="Z39" s="23"/>
      <c r="AA39" s="73"/>
      <c r="AD39" s="34" t="s">
        <v>6</v>
      </c>
      <c r="AE39" s="22"/>
      <c r="AF39" s="23"/>
      <c r="AG39" s="12"/>
      <c r="AH39" s="23"/>
      <c r="AI39" s="12"/>
      <c r="AJ39" s="23"/>
      <c r="AK39" s="12"/>
      <c r="AL39" s="23"/>
      <c r="AM39" s="12"/>
      <c r="AN39" s="23"/>
      <c r="AO39" s="12"/>
      <c r="AP39" s="23"/>
      <c r="AQ39" s="73"/>
      <c r="AS39" s="34" t="s">
        <v>6</v>
      </c>
      <c r="AT39" s="22"/>
      <c r="AU39" s="23"/>
      <c r="AV39" s="22"/>
      <c r="AW39" s="23"/>
      <c r="AX39" s="22"/>
      <c r="AY39" s="23"/>
      <c r="AZ39" s="22"/>
      <c r="BA39" s="23"/>
      <c r="BB39" s="22"/>
      <c r="BC39" s="23"/>
      <c r="BD39" s="22"/>
      <c r="BE39" s="23"/>
      <c r="BF39" s="73"/>
      <c r="BI39" s="34" t="s">
        <v>6</v>
      </c>
      <c r="BJ39" s="22"/>
      <c r="BK39" s="84" t="e">
        <f t="shared" si="0"/>
        <v>#DIV/0!</v>
      </c>
      <c r="BL39" s="22"/>
      <c r="BM39" s="84" t="e">
        <f t="shared" si="1"/>
        <v>#DIV/0!</v>
      </c>
      <c r="BN39" s="22"/>
      <c r="BO39" s="84" t="e">
        <f t="shared" si="2"/>
        <v>#DIV/0!</v>
      </c>
      <c r="BP39" s="22"/>
      <c r="BQ39" s="84" t="e">
        <f t="shared" si="3"/>
        <v>#DIV/0!</v>
      </c>
      <c r="BR39" s="22"/>
      <c r="BS39" s="84" t="e">
        <f t="shared" si="4"/>
        <v>#DIV/0!</v>
      </c>
      <c r="BT39" s="22"/>
      <c r="BU39" s="84" t="e">
        <f t="shared" si="10"/>
        <v>#DIV/0!</v>
      </c>
      <c r="BV39" s="22"/>
      <c r="BW39" s="84" t="e">
        <f t="shared" si="11"/>
        <v>#DIV/0!</v>
      </c>
      <c r="BX39" s="22"/>
      <c r="BY39" s="84" t="e">
        <f t="shared" si="12"/>
        <v>#DIV/0!</v>
      </c>
      <c r="BZ39" s="22"/>
      <c r="CA39" s="84" t="e">
        <f t="shared" si="13"/>
        <v>#DIV/0!</v>
      </c>
      <c r="CB39" s="22"/>
      <c r="CC39" s="84" t="e">
        <f t="shared" si="14"/>
        <v>#DIV/0!</v>
      </c>
      <c r="CD39" s="73">
        <f t="shared" si="15"/>
        <v>0</v>
      </c>
      <c r="CG39" s="34" t="s">
        <v>6</v>
      </c>
      <c r="CH39" s="22"/>
      <c r="CI39" s="84">
        <v>0.43675889328063244</v>
      </c>
      <c r="CJ39" s="22"/>
      <c r="CK39" s="84">
        <v>0.36561264822134387</v>
      </c>
      <c r="CL39" s="22"/>
      <c r="CM39" s="84">
        <v>0.11067193675889329</v>
      </c>
      <c r="CN39" s="22"/>
      <c r="CO39" s="84">
        <v>4.3478260869565216E-2</v>
      </c>
      <c r="CP39" s="22"/>
      <c r="CQ39" s="84">
        <v>1.7786561264822136E-2</v>
      </c>
      <c r="CR39" s="22"/>
      <c r="CS39" s="84">
        <v>1.58102766798419E-2</v>
      </c>
      <c r="CT39" s="22"/>
      <c r="CU39" s="84" t="e">
        <f t="shared" si="16"/>
        <v>#DIV/0!</v>
      </c>
      <c r="CV39" s="73">
        <f t="shared" si="17"/>
        <v>0</v>
      </c>
    </row>
    <row r="40" spans="1:100" x14ac:dyDescent="0.2">
      <c r="A40" s="1">
        <v>97221</v>
      </c>
      <c r="B40" s="34" t="s">
        <v>27</v>
      </c>
      <c r="C40" s="22"/>
      <c r="D40" s="23" t="e">
        <f t="shared" si="5"/>
        <v>#DIV/0!</v>
      </c>
      <c r="E40" s="12"/>
      <c r="F40" s="23" t="e">
        <f t="shared" si="5"/>
        <v>#DIV/0!</v>
      </c>
      <c r="G40" s="12"/>
      <c r="H40" s="23" t="e">
        <f t="shared" si="6"/>
        <v>#DIV/0!</v>
      </c>
      <c r="I40" s="12"/>
      <c r="J40" s="23" t="e">
        <f t="shared" si="7"/>
        <v>#DIV/0!</v>
      </c>
      <c r="K40" s="12"/>
      <c r="L40" s="23" t="e">
        <f t="shared" si="8"/>
        <v>#DIV/0!</v>
      </c>
      <c r="M40" s="73">
        <f t="shared" si="9"/>
        <v>0</v>
      </c>
      <c r="P40" s="34" t="s">
        <v>27</v>
      </c>
      <c r="Q40" s="22"/>
      <c r="R40" s="23"/>
      <c r="S40" s="12"/>
      <c r="T40" s="23"/>
      <c r="U40" s="22"/>
      <c r="V40" s="23"/>
      <c r="W40" s="22"/>
      <c r="X40" s="23"/>
      <c r="Y40" s="22"/>
      <c r="Z40" s="23"/>
      <c r="AA40" s="73"/>
      <c r="AD40" s="34" t="s">
        <v>27</v>
      </c>
      <c r="AE40" s="22"/>
      <c r="AF40" s="23"/>
      <c r="AG40" s="12"/>
      <c r="AH40" s="23"/>
      <c r="AI40" s="12"/>
      <c r="AJ40" s="23"/>
      <c r="AK40" s="12"/>
      <c r="AL40" s="23"/>
      <c r="AM40" s="12"/>
      <c r="AN40" s="23"/>
      <c r="AO40" s="12"/>
      <c r="AP40" s="23"/>
      <c r="AQ40" s="73"/>
      <c r="AS40" s="34" t="s">
        <v>27</v>
      </c>
      <c r="AT40" s="22"/>
      <c r="AU40" s="23"/>
      <c r="AV40" s="22"/>
      <c r="AW40" s="23"/>
      <c r="AX40" s="22"/>
      <c r="AY40" s="23"/>
      <c r="AZ40" s="22"/>
      <c r="BA40" s="23"/>
      <c r="BB40" s="22"/>
      <c r="BC40" s="23"/>
      <c r="BD40" s="22"/>
      <c r="BE40" s="23"/>
      <c r="BF40" s="73"/>
      <c r="BI40" s="34" t="s">
        <v>27</v>
      </c>
      <c r="BJ40" s="22"/>
      <c r="BK40" s="84" t="e">
        <f t="shared" si="0"/>
        <v>#DIV/0!</v>
      </c>
      <c r="BL40" s="22"/>
      <c r="BM40" s="84" t="e">
        <f t="shared" si="1"/>
        <v>#DIV/0!</v>
      </c>
      <c r="BN40" s="22"/>
      <c r="BO40" s="84" t="e">
        <f t="shared" si="2"/>
        <v>#DIV/0!</v>
      </c>
      <c r="BP40" s="22"/>
      <c r="BQ40" s="84" t="e">
        <f t="shared" si="3"/>
        <v>#DIV/0!</v>
      </c>
      <c r="BR40" s="22"/>
      <c r="BS40" s="84" t="e">
        <f t="shared" si="4"/>
        <v>#DIV/0!</v>
      </c>
      <c r="BT40" s="22"/>
      <c r="BU40" s="84" t="e">
        <f t="shared" si="10"/>
        <v>#DIV/0!</v>
      </c>
      <c r="BV40" s="22"/>
      <c r="BW40" s="84" t="e">
        <f t="shared" si="11"/>
        <v>#DIV/0!</v>
      </c>
      <c r="BX40" s="22"/>
      <c r="BY40" s="84" t="e">
        <f t="shared" si="12"/>
        <v>#DIV/0!</v>
      </c>
      <c r="BZ40" s="22"/>
      <c r="CA40" s="84" t="e">
        <f t="shared" si="13"/>
        <v>#DIV/0!</v>
      </c>
      <c r="CB40" s="22"/>
      <c r="CC40" s="84" t="e">
        <f t="shared" si="14"/>
        <v>#DIV/0!</v>
      </c>
      <c r="CD40" s="73">
        <f t="shared" si="15"/>
        <v>0</v>
      </c>
      <c r="CG40" s="34" t="s">
        <v>27</v>
      </c>
      <c r="CH40" s="22"/>
      <c r="CI40" s="84">
        <v>0.42134831460674155</v>
      </c>
      <c r="CJ40" s="22"/>
      <c r="CK40" s="84">
        <v>0.4157303370786517</v>
      </c>
      <c r="CL40" s="22"/>
      <c r="CM40" s="84">
        <v>0.10112359550561797</v>
      </c>
      <c r="CN40" s="22"/>
      <c r="CO40" s="84">
        <v>2.8089887640449441E-2</v>
      </c>
      <c r="CP40" s="22"/>
      <c r="CQ40" s="84">
        <v>1.1235955056179775E-2</v>
      </c>
      <c r="CR40" s="22"/>
      <c r="CS40" s="84">
        <v>1.9662921348314606E-2</v>
      </c>
      <c r="CT40" s="22"/>
      <c r="CU40" s="84" t="e">
        <f t="shared" si="16"/>
        <v>#DIV/0!</v>
      </c>
      <c r="CV40" s="73">
        <f t="shared" si="17"/>
        <v>0</v>
      </c>
    </row>
    <row r="41" spans="1:100" x14ac:dyDescent="0.2">
      <c r="A41" s="1">
        <v>97227</v>
      </c>
      <c r="B41" s="34" t="s">
        <v>22</v>
      </c>
      <c r="C41" s="22"/>
      <c r="D41" s="23" t="e">
        <f t="shared" si="5"/>
        <v>#DIV/0!</v>
      </c>
      <c r="E41" s="12"/>
      <c r="F41" s="23" t="e">
        <f t="shared" si="5"/>
        <v>#DIV/0!</v>
      </c>
      <c r="G41" s="12"/>
      <c r="H41" s="23" t="e">
        <f t="shared" si="6"/>
        <v>#DIV/0!</v>
      </c>
      <c r="I41" s="12"/>
      <c r="J41" s="23" t="e">
        <f t="shared" si="7"/>
        <v>#DIV/0!</v>
      </c>
      <c r="K41" s="12"/>
      <c r="L41" s="23" t="e">
        <f t="shared" si="8"/>
        <v>#DIV/0!</v>
      </c>
      <c r="M41" s="73">
        <f t="shared" si="9"/>
        <v>0</v>
      </c>
      <c r="P41" s="34" t="s">
        <v>22</v>
      </c>
      <c r="Q41" s="22"/>
      <c r="R41" s="23"/>
      <c r="S41" s="12"/>
      <c r="T41" s="23"/>
      <c r="U41" s="22"/>
      <c r="V41" s="23"/>
      <c r="W41" s="22"/>
      <c r="X41" s="23"/>
      <c r="Y41" s="22"/>
      <c r="Z41" s="23"/>
      <c r="AA41" s="73"/>
      <c r="AD41" s="34" t="s">
        <v>22</v>
      </c>
      <c r="AE41" s="22"/>
      <c r="AF41" s="23"/>
      <c r="AG41" s="12"/>
      <c r="AH41" s="23"/>
      <c r="AI41" s="12"/>
      <c r="AJ41" s="23"/>
      <c r="AK41" s="12"/>
      <c r="AL41" s="23"/>
      <c r="AM41" s="12"/>
      <c r="AN41" s="23"/>
      <c r="AO41" s="12"/>
      <c r="AP41" s="23"/>
      <c r="AQ41" s="73"/>
      <c r="AS41" s="34" t="s">
        <v>22</v>
      </c>
      <c r="AT41" s="22"/>
      <c r="AU41" s="23"/>
      <c r="AV41" s="22"/>
      <c r="AW41" s="23"/>
      <c r="AX41" s="22"/>
      <c r="AY41" s="23"/>
      <c r="AZ41" s="22"/>
      <c r="BA41" s="23"/>
      <c r="BB41" s="22"/>
      <c r="BC41" s="23"/>
      <c r="BD41" s="22"/>
      <c r="BE41" s="23"/>
      <c r="BF41" s="73"/>
      <c r="BI41" s="34" t="s">
        <v>22</v>
      </c>
      <c r="BJ41" s="22"/>
      <c r="BK41" s="84" t="e">
        <f t="shared" si="0"/>
        <v>#DIV/0!</v>
      </c>
      <c r="BL41" s="22"/>
      <c r="BM41" s="84" t="e">
        <f t="shared" si="1"/>
        <v>#DIV/0!</v>
      </c>
      <c r="BN41" s="22"/>
      <c r="BO41" s="84" t="e">
        <f t="shared" si="2"/>
        <v>#DIV/0!</v>
      </c>
      <c r="BP41" s="22"/>
      <c r="BQ41" s="84" t="e">
        <f t="shared" si="3"/>
        <v>#DIV/0!</v>
      </c>
      <c r="BR41" s="22"/>
      <c r="BS41" s="84" t="e">
        <f t="shared" si="4"/>
        <v>#DIV/0!</v>
      </c>
      <c r="BT41" s="22"/>
      <c r="BU41" s="84" t="e">
        <f t="shared" si="10"/>
        <v>#DIV/0!</v>
      </c>
      <c r="BV41" s="22"/>
      <c r="BW41" s="84" t="e">
        <f t="shared" si="11"/>
        <v>#DIV/0!</v>
      </c>
      <c r="BX41" s="22"/>
      <c r="BY41" s="84" t="e">
        <f t="shared" si="12"/>
        <v>#DIV/0!</v>
      </c>
      <c r="BZ41" s="22"/>
      <c r="CA41" s="84" t="e">
        <f t="shared" si="13"/>
        <v>#DIV/0!</v>
      </c>
      <c r="CB41" s="22"/>
      <c r="CC41" s="84" t="e">
        <f t="shared" si="14"/>
        <v>#DIV/0!</v>
      </c>
      <c r="CD41" s="73">
        <f t="shared" si="15"/>
        <v>0</v>
      </c>
      <c r="CG41" s="34" t="s">
        <v>22</v>
      </c>
      <c r="CH41" s="22"/>
      <c r="CI41" s="84">
        <v>0.43483870967741928</v>
      </c>
      <c r="CJ41" s="22"/>
      <c r="CK41" s="84">
        <v>0.42451612903225799</v>
      </c>
      <c r="CL41" s="22"/>
      <c r="CM41" s="84">
        <v>8.3870967741935476E-2</v>
      </c>
      <c r="CN41" s="22"/>
      <c r="CO41" s="84">
        <v>3.7419354838709673E-2</v>
      </c>
      <c r="CP41" s="22"/>
      <c r="CQ41" s="84">
        <v>9.0322580645161282E-3</v>
      </c>
      <c r="CR41" s="22"/>
      <c r="CS41" s="84">
        <v>3.8709677419354834E-3</v>
      </c>
      <c r="CT41" s="22"/>
      <c r="CU41" s="84" t="e">
        <f t="shared" si="16"/>
        <v>#DIV/0!</v>
      </c>
      <c r="CV41" s="73">
        <f t="shared" si="17"/>
        <v>0</v>
      </c>
    </row>
    <row r="42" spans="1:100" x14ac:dyDescent="0.2">
      <c r="A42" s="1">
        <v>97223</v>
      </c>
      <c r="B42" s="34" t="s">
        <v>18</v>
      </c>
      <c r="C42" s="22"/>
      <c r="D42" s="23" t="e">
        <f t="shared" si="5"/>
        <v>#DIV/0!</v>
      </c>
      <c r="E42" s="12"/>
      <c r="F42" s="23" t="e">
        <f t="shared" si="5"/>
        <v>#DIV/0!</v>
      </c>
      <c r="G42" s="12"/>
      <c r="H42" s="23" t="e">
        <f t="shared" si="6"/>
        <v>#DIV/0!</v>
      </c>
      <c r="I42" s="12"/>
      <c r="J42" s="23" t="e">
        <f t="shared" si="7"/>
        <v>#DIV/0!</v>
      </c>
      <c r="K42" s="12"/>
      <c r="L42" s="23" t="e">
        <f t="shared" si="8"/>
        <v>#DIV/0!</v>
      </c>
      <c r="M42" s="73">
        <f t="shared" si="9"/>
        <v>0</v>
      </c>
      <c r="P42" s="34" t="s">
        <v>18</v>
      </c>
      <c r="Q42" s="22"/>
      <c r="R42" s="23"/>
      <c r="S42" s="12"/>
      <c r="T42" s="23"/>
      <c r="U42" s="22"/>
      <c r="V42" s="23"/>
      <c r="W42" s="22"/>
      <c r="X42" s="23"/>
      <c r="Y42" s="22"/>
      <c r="Z42" s="23"/>
      <c r="AA42" s="73"/>
      <c r="AD42" s="34" t="s">
        <v>18</v>
      </c>
      <c r="AE42" s="22"/>
      <c r="AF42" s="23"/>
      <c r="AG42" s="12"/>
      <c r="AH42" s="23"/>
      <c r="AI42" s="12"/>
      <c r="AJ42" s="23"/>
      <c r="AK42" s="12"/>
      <c r="AL42" s="23"/>
      <c r="AM42" s="12"/>
      <c r="AN42" s="23"/>
      <c r="AO42" s="12"/>
      <c r="AP42" s="23"/>
      <c r="AQ42" s="73"/>
      <c r="AS42" s="34" t="s">
        <v>18</v>
      </c>
      <c r="AT42" s="22"/>
      <c r="AU42" s="23"/>
      <c r="AV42" s="22"/>
      <c r="AW42" s="23"/>
      <c r="AX42" s="22"/>
      <c r="AY42" s="23"/>
      <c r="AZ42" s="22"/>
      <c r="BA42" s="23"/>
      <c r="BB42" s="22"/>
      <c r="BC42" s="23"/>
      <c r="BD42" s="22"/>
      <c r="BE42" s="23"/>
      <c r="BF42" s="73"/>
      <c r="BI42" s="34" t="s">
        <v>18</v>
      </c>
      <c r="BJ42" s="22"/>
      <c r="BK42" s="84" t="e">
        <f t="shared" si="0"/>
        <v>#DIV/0!</v>
      </c>
      <c r="BL42" s="22"/>
      <c r="BM42" s="84" t="e">
        <f t="shared" si="1"/>
        <v>#DIV/0!</v>
      </c>
      <c r="BN42" s="22"/>
      <c r="BO42" s="84" t="e">
        <f t="shared" si="2"/>
        <v>#DIV/0!</v>
      </c>
      <c r="BP42" s="22"/>
      <c r="BQ42" s="84" t="e">
        <f t="shared" si="3"/>
        <v>#DIV/0!</v>
      </c>
      <c r="BR42" s="22"/>
      <c r="BS42" s="84" t="e">
        <f t="shared" si="4"/>
        <v>#DIV/0!</v>
      </c>
      <c r="BT42" s="22"/>
      <c r="BU42" s="84" t="e">
        <f t="shared" si="10"/>
        <v>#DIV/0!</v>
      </c>
      <c r="BV42" s="22"/>
      <c r="BW42" s="84" t="e">
        <f t="shared" si="11"/>
        <v>#DIV/0!</v>
      </c>
      <c r="BX42" s="22"/>
      <c r="BY42" s="84" t="e">
        <f t="shared" si="12"/>
        <v>#DIV/0!</v>
      </c>
      <c r="BZ42" s="22"/>
      <c r="CA42" s="84" t="e">
        <f t="shared" si="13"/>
        <v>#DIV/0!</v>
      </c>
      <c r="CB42" s="22"/>
      <c r="CC42" s="84" t="e">
        <f t="shared" si="14"/>
        <v>#DIV/0!</v>
      </c>
      <c r="CD42" s="73">
        <f t="shared" si="15"/>
        <v>0</v>
      </c>
      <c r="CG42" s="34" t="s">
        <v>18</v>
      </c>
      <c r="CH42" s="22"/>
      <c r="CI42" s="84">
        <v>0.36528221512247072</v>
      </c>
      <c r="CJ42" s="22"/>
      <c r="CK42" s="84">
        <v>0.37912673056443025</v>
      </c>
      <c r="CL42" s="22"/>
      <c r="CM42" s="84">
        <v>0.12992545260915869</v>
      </c>
      <c r="CN42" s="22"/>
      <c r="CO42" s="84">
        <v>7.6677316293929709E-2</v>
      </c>
      <c r="CP42" s="22"/>
      <c r="CQ42" s="84">
        <v>2.6624068157614485E-2</v>
      </c>
      <c r="CR42" s="22"/>
      <c r="CS42" s="84">
        <v>1.2779552715654952E-2</v>
      </c>
      <c r="CT42" s="22"/>
      <c r="CU42" s="84" t="e">
        <f t="shared" si="16"/>
        <v>#DIV/0!</v>
      </c>
      <c r="CV42" s="73">
        <f t="shared" si="17"/>
        <v>0</v>
      </c>
    </row>
    <row r="43" spans="1:100" x14ac:dyDescent="0.2">
      <c r="A43" s="1">
        <v>97231</v>
      </c>
      <c r="B43" s="35" t="s">
        <v>29</v>
      </c>
      <c r="C43" s="24"/>
      <c r="D43" s="25" t="e">
        <f t="shared" si="5"/>
        <v>#DIV/0!</v>
      </c>
      <c r="E43" s="12"/>
      <c r="F43" s="25" t="e">
        <f t="shared" si="5"/>
        <v>#DIV/0!</v>
      </c>
      <c r="G43" s="12"/>
      <c r="H43" s="25" t="e">
        <f t="shared" si="6"/>
        <v>#DIV/0!</v>
      </c>
      <c r="I43" s="12"/>
      <c r="J43" s="25" t="e">
        <f t="shared" si="7"/>
        <v>#DIV/0!</v>
      </c>
      <c r="K43" s="12"/>
      <c r="L43" s="25" t="e">
        <f t="shared" si="8"/>
        <v>#DIV/0!</v>
      </c>
      <c r="M43" s="74">
        <f t="shared" si="9"/>
        <v>0</v>
      </c>
      <c r="P43" s="35" t="s">
        <v>29</v>
      </c>
      <c r="Q43" s="24"/>
      <c r="R43" s="25"/>
      <c r="S43" s="12"/>
      <c r="T43" s="25"/>
      <c r="U43" s="24"/>
      <c r="V43" s="25"/>
      <c r="W43" s="24"/>
      <c r="X43" s="25"/>
      <c r="Y43" s="24"/>
      <c r="Z43" s="25"/>
      <c r="AA43" s="74"/>
      <c r="AD43" s="35" t="s">
        <v>29</v>
      </c>
      <c r="AE43" s="24"/>
      <c r="AF43" s="25"/>
      <c r="AG43" s="12"/>
      <c r="AH43" s="25"/>
      <c r="AI43" s="12"/>
      <c r="AJ43" s="25"/>
      <c r="AK43" s="12"/>
      <c r="AL43" s="25"/>
      <c r="AM43" s="12"/>
      <c r="AN43" s="25"/>
      <c r="AO43" s="12"/>
      <c r="AP43" s="25"/>
      <c r="AQ43" s="74"/>
      <c r="AS43" s="35" t="s">
        <v>29</v>
      </c>
      <c r="AT43" s="24"/>
      <c r="AU43" s="25"/>
      <c r="AV43" s="24"/>
      <c r="AW43" s="25"/>
      <c r="AX43" s="24"/>
      <c r="AY43" s="25"/>
      <c r="AZ43" s="24"/>
      <c r="BA43" s="25"/>
      <c r="BB43" s="24"/>
      <c r="BC43" s="25"/>
      <c r="BD43" s="24"/>
      <c r="BE43" s="25"/>
      <c r="BF43" s="74"/>
      <c r="BI43" s="35" t="s">
        <v>29</v>
      </c>
      <c r="BJ43" s="24"/>
      <c r="BK43" s="85" t="e">
        <f t="shared" si="0"/>
        <v>#DIV/0!</v>
      </c>
      <c r="BL43" s="24"/>
      <c r="BM43" s="85" t="e">
        <f t="shared" si="1"/>
        <v>#DIV/0!</v>
      </c>
      <c r="BN43" s="24"/>
      <c r="BO43" s="85" t="e">
        <f t="shared" si="2"/>
        <v>#DIV/0!</v>
      </c>
      <c r="BP43" s="24"/>
      <c r="BQ43" s="85" t="e">
        <f t="shared" si="3"/>
        <v>#DIV/0!</v>
      </c>
      <c r="BR43" s="24"/>
      <c r="BS43" s="85" t="e">
        <f t="shared" si="4"/>
        <v>#DIV/0!</v>
      </c>
      <c r="BT43" s="24"/>
      <c r="BU43" s="85" t="e">
        <f t="shared" si="10"/>
        <v>#DIV/0!</v>
      </c>
      <c r="BV43" s="24"/>
      <c r="BW43" s="85" t="e">
        <f t="shared" si="11"/>
        <v>#DIV/0!</v>
      </c>
      <c r="BX43" s="24"/>
      <c r="BY43" s="85" t="e">
        <f t="shared" si="12"/>
        <v>#DIV/0!</v>
      </c>
      <c r="BZ43" s="24"/>
      <c r="CA43" s="85" t="e">
        <f t="shared" si="13"/>
        <v>#DIV/0!</v>
      </c>
      <c r="CB43" s="24"/>
      <c r="CC43" s="85" t="e">
        <f t="shared" si="14"/>
        <v>#DIV/0!</v>
      </c>
      <c r="CD43" s="74">
        <f t="shared" si="15"/>
        <v>0</v>
      </c>
      <c r="CG43" s="35" t="s">
        <v>29</v>
      </c>
      <c r="CH43" s="24"/>
      <c r="CI43" s="85">
        <v>0.41650671785028787</v>
      </c>
      <c r="CJ43" s="24"/>
      <c r="CK43" s="85">
        <v>0.437619961612284</v>
      </c>
      <c r="CL43" s="24"/>
      <c r="CM43" s="85">
        <v>7.4856046065259113E-2</v>
      </c>
      <c r="CN43" s="24"/>
      <c r="CO43" s="85">
        <v>2.3032629558541268E-2</v>
      </c>
      <c r="CP43" s="24"/>
      <c r="CQ43" s="85">
        <v>3.4548944337811895E-2</v>
      </c>
      <c r="CR43" s="24"/>
      <c r="CS43" s="85">
        <v>9.5969289827255271E-3</v>
      </c>
      <c r="CT43" s="24"/>
      <c r="CU43" s="85" t="e">
        <f t="shared" si="16"/>
        <v>#DIV/0!</v>
      </c>
      <c r="CV43" s="74">
        <f t="shared" si="17"/>
        <v>0</v>
      </c>
    </row>
    <row r="44" spans="1:100" x14ac:dyDescent="0.2">
      <c r="A44" s="3"/>
      <c r="B44" s="37" t="s">
        <v>40</v>
      </c>
      <c r="C44" s="26">
        <f>SUM(C37:C43)</f>
        <v>0</v>
      </c>
      <c r="D44" s="27" t="e">
        <f t="shared" si="5"/>
        <v>#DIV/0!</v>
      </c>
      <c r="E44" s="17">
        <f>SUM(E37:E43)</f>
        <v>0</v>
      </c>
      <c r="F44" s="27" t="e">
        <f t="shared" si="5"/>
        <v>#DIV/0!</v>
      </c>
      <c r="G44" s="26">
        <f>SUM(G37:G43)</f>
        <v>0</v>
      </c>
      <c r="H44" s="27" t="e">
        <f t="shared" si="6"/>
        <v>#DIV/0!</v>
      </c>
      <c r="I44" s="26">
        <f>SUM(I37:I43)</f>
        <v>0</v>
      </c>
      <c r="J44" s="27" t="e">
        <f t="shared" si="7"/>
        <v>#DIV/0!</v>
      </c>
      <c r="K44" s="26">
        <f>SUM(K37:K43)</f>
        <v>0</v>
      </c>
      <c r="L44" s="27" t="e">
        <f t="shared" si="8"/>
        <v>#DIV/0!</v>
      </c>
      <c r="M44" s="76">
        <f t="shared" si="9"/>
        <v>0</v>
      </c>
      <c r="P44" s="37" t="s">
        <v>40</v>
      </c>
      <c r="Q44" s="26"/>
      <c r="R44" s="27"/>
      <c r="S44" s="17"/>
      <c r="T44" s="27"/>
      <c r="U44" s="26"/>
      <c r="V44" s="27"/>
      <c r="W44" s="26"/>
      <c r="X44" s="27"/>
      <c r="Y44" s="26"/>
      <c r="Z44" s="27"/>
      <c r="AA44" s="76"/>
      <c r="AD44" s="37" t="s">
        <v>40</v>
      </c>
      <c r="AE44" s="26"/>
      <c r="AF44" s="27"/>
      <c r="AG44" s="26"/>
      <c r="AH44" s="27"/>
      <c r="AI44" s="26"/>
      <c r="AJ44" s="27"/>
      <c r="AK44" s="26"/>
      <c r="AL44" s="27"/>
      <c r="AM44" s="26"/>
      <c r="AN44" s="27"/>
      <c r="AO44" s="26"/>
      <c r="AP44" s="27"/>
      <c r="AQ44" s="76"/>
      <c r="AS44" s="37" t="s">
        <v>40</v>
      </c>
      <c r="AT44" s="26"/>
      <c r="AU44" s="27"/>
      <c r="AV44" s="26"/>
      <c r="AW44" s="27"/>
      <c r="AX44" s="26"/>
      <c r="AY44" s="27"/>
      <c r="AZ44" s="26"/>
      <c r="BA44" s="27"/>
      <c r="BB44" s="26"/>
      <c r="BC44" s="27"/>
      <c r="BD44" s="26"/>
      <c r="BE44" s="27"/>
      <c r="BF44" s="76"/>
      <c r="BI44" s="37" t="s">
        <v>40</v>
      </c>
      <c r="BJ44" s="26">
        <f>SUM(BJ37:BJ43)</f>
        <v>0</v>
      </c>
      <c r="BK44" s="27" t="e">
        <f t="shared" si="0"/>
        <v>#DIV/0!</v>
      </c>
      <c r="BL44" s="17">
        <f>SUM(BL37:BL43)</f>
        <v>0</v>
      </c>
      <c r="BM44" s="27" t="e">
        <f t="shared" si="1"/>
        <v>#DIV/0!</v>
      </c>
      <c r="BN44" s="26">
        <f>SUM(BN37:BN43)</f>
        <v>0</v>
      </c>
      <c r="BO44" s="27" t="e">
        <f t="shared" si="2"/>
        <v>#DIV/0!</v>
      </c>
      <c r="BP44" s="26">
        <f>SUM(BP37:BP43)</f>
        <v>0</v>
      </c>
      <c r="BQ44" s="27" t="e">
        <f t="shared" si="3"/>
        <v>#DIV/0!</v>
      </c>
      <c r="BR44" s="26">
        <f>SUM(BR37:BR43)</f>
        <v>0</v>
      </c>
      <c r="BS44" s="27" t="e">
        <f t="shared" si="4"/>
        <v>#DIV/0!</v>
      </c>
      <c r="BT44" s="26">
        <f>SUM(BT37:BT43)</f>
        <v>0</v>
      </c>
      <c r="BU44" s="27" t="e">
        <f t="shared" si="10"/>
        <v>#DIV/0!</v>
      </c>
      <c r="BV44" s="26">
        <f>SUM(BV37:BV43)</f>
        <v>0</v>
      </c>
      <c r="BW44" s="27" t="e">
        <f t="shared" si="11"/>
        <v>#DIV/0!</v>
      </c>
      <c r="BX44" s="26">
        <f>SUM(BX37:BX43)</f>
        <v>0</v>
      </c>
      <c r="BY44" s="27" t="e">
        <f t="shared" si="12"/>
        <v>#DIV/0!</v>
      </c>
      <c r="BZ44" s="26">
        <f>SUM(BZ37:BZ43)</f>
        <v>0</v>
      </c>
      <c r="CA44" s="27" t="e">
        <f t="shared" si="13"/>
        <v>#DIV/0!</v>
      </c>
      <c r="CB44" s="26">
        <f>SUM(CB37:CB43)</f>
        <v>0</v>
      </c>
      <c r="CC44" s="27" t="e">
        <f t="shared" si="14"/>
        <v>#DIV/0!</v>
      </c>
      <c r="CD44" s="76">
        <f t="shared" si="15"/>
        <v>0</v>
      </c>
      <c r="CG44" s="37" t="s">
        <v>40</v>
      </c>
      <c r="CH44" s="26">
        <f>SUM(CH37:CH43)</f>
        <v>0</v>
      </c>
      <c r="CI44" s="27" t="e">
        <f>CH44/CV44</f>
        <v>#DIV/0!</v>
      </c>
      <c r="CJ44" s="26">
        <f>SUM(CJ37:CJ43)</f>
        <v>0</v>
      </c>
      <c r="CK44" s="27" t="e">
        <f>CJ44/CV44</f>
        <v>#DIV/0!</v>
      </c>
      <c r="CL44" s="26">
        <f>SUM(CL37:CL43)</f>
        <v>0</v>
      </c>
      <c r="CM44" s="27" t="e">
        <f>CL44/CV44</f>
        <v>#DIV/0!</v>
      </c>
      <c r="CN44" s="26">
        <f>SUM(CN37:CN43)</f>
        <v>0</v>
      </c>
      <c r="CO44" s="27" t="e">
        <f>CN44/CV44</f>
        <v>#DIV/0!</v>
      </c>
      <c r="CP44" s="26">
        <f>SUM(CP37:CP43)</f>
        <v>0</v>
      </c>
      <c r="CQ44" s="27" t="e">
        <f>CP44/CV44</f>
        <v>#DIV/0!</v>
      </c>
      <c r="CR44" s="26">
        <f>SUM(CR37:CR43)</f>
        <v>0</v>
      </c>
      <c r="CS44" s="27" t="e">
        <f>CR44/CV44</f>
        <v>#DIV/0!</v>
      </c>
      <c r="CT44" s="26">
        <f>SUM(CT37:CT43)</f>
        <v>0</v>
      </c>
      <c r="CU44" s="27" t="e">
        <f t="shared" si="16"/>
        <v>#DIV/0!</v>
      </c>
      <c r="CV44" s="76">
        <f t="shared" si="17"/>
        <v>0</v>
      </c>
    </row>
    <row r="45" spans="1:100" ht="13.5" thickBot="1" x14ac:dyDescent="0.25">
      <c r="A45" s="3"/>
      <c r="B45" s="36" t="s">
        <v>41</v>
      </c>
      <c r="C45" s="68">
        <f>C36+C44</f>
        <v>0</v>
      </c>
      <c r="D45" s="53" t="e">
        <f t="shared" si="5"/>
        <v>#DIV/0!</v>
      </c>
      <c r="E45" s="16">
        <f>E36+E44</f>
        <v>0</v>
      </c>
      <c r="F45" s="53" t="e">
        <f t="shared" si="5"/>
        <v>#DIV/0!</v>
      </c>
      <c r="G45" s="68">
        <f>G36+G44</f>
        <v>0</v>
      </c>
      <c r="H45" s="53" t="e">
        <f t="shared" si="6"/>
        <v>#DIV/0!</v>
      </c>
      <c r="I45" s="68">
        <f>I36+I44</f>
        <v>0</v>
      </c>
      <c r="J45" s="53" t="e">
        <f t="shared" si="7"/>
        <v>#DIV/0!</v>
      </c>
      <c r="K45" s="68">
        <f>K36+K44</f>
        <v>0</v>
      </c>
      <c r="L45" s="53" t="e">
        <f t="shared" si="8"/>
        <v>#DIV/0!</v>
      </c>
      <c r="M45" s="75">
        <f t="shared" si="9"/>
        <v>0</v>
      </c>
      <c r="P45" s="36" t="s">
        <v>41</v>
      </c>
      <c r="Q45" s="68"/>
      <c r="R45" s="53"/>
      <c r="S45" s="16"/>
      <c r="T45" s="53"/>
      <c r="U45" s="68"/>
      <c r="V45" s="53"/>
      <c r="W45" s="68"/>
      <c r="X45" s="53"/>
      <c r="Y45" s="68"/>
      <c r="Z45" s="53"/>
      <c r="AA45" s="75"/>
      <c r="AD45" s="36" t="s">
        <v>41</v>
      </c>
      <c r="AE45" s="68"/>
      <c r="AF45" s="53"/>
      <c r="AG45" s="68"/>
      <c r="AH45" s="53"/>
      <c r="AI45" s="68"/>
      <c r="AJ45" s="53"/>
      <c r="AK45" s="68"/>
      <c r="AL45" s="53"/>
      <c r="AM45" s="68"/>
      <c r="AN45" s="53"/>
      <c r="AO45" s="68"/>
      <c r="AP45" s="53"/>
      <c r="AQ45" s="75"/>
      <c r="AS45" s="36" t="s">
        <v>41</v>
      </c>
      <c r="AT45" s="68"/>
      <c r="AU45" s="53"/>
      <c r="AV45" s="68"/>
      <c r="AW45" s="53"/>
      <c r="AX45" s="68"/>
      <c r="AY45" s="53"/>
      <c r="AZ45" s="68"/>
      <c r="BA45" s="53"/>
      <c r="BB45" s="68"/>
      <c r="BC45" s="53"/>
      <c r="BD45" s="68"/>
      <c r="BE45" s="53"/>
      <c r="BF45" s="75"/>
      <c r="BI45" s="36" t="s">
        <v>41</v>
      </c>
      <c r="BJ45" s="68">
        <f>BJ36+BJ44</f>
        <v>0</v>
      </c>
      <c r="BK45" s="53" t="e">
        <f t="shared" si="0"/>
        <v>#DIV/0!</v>
      </c>
      <c r="BL45" s="16">
        <f>BL36+BL44</f>
        <v>0</v>
      </c>
      <c r="BM45" s="53" t="e">
        <f t="shared" si="1"/>
        <v>#DIV/0!</v>
      </c>
      <c r="BN45" s="68">
        <f>BN36+BN44</f>
        <v>0</v>
      </c>
      <c r="BO45" s="53" t="e">
        <f t="shared" si="2"/>
        <v>#DIV/0!</v>
      </c>
      <c r="BP45" s="68">
        <f>BP36+BP44</f>
        <v>0</v>
      </c>
      <c r="BQ45" s="53" t="e">
        <f t="shared" si="3"/>
        <v>#DIV/0!</v>
      </c>
      <c r="BR45" s="68">
        <f>BR36+BR44</f>
        <v>0</v>
      </c>
      <c r="BS45" s="53" t="e">
        <f t="shared" si="4"/>
        <v>#DIV/0!</v>
      </c>
      <c r="BT45" s="68">
        <f>BT36+BT44</f>
        <v>0</v>
      </c>
      <c r="BU45" s="53" t="e">
        <f t="shared" si="10"/>
        <v>#DIV/0!</v>
      </c>
      <c r="BV45" s="68">
        <f>BV36+BV44</f>
        <v>0</v>
      </c>
      <c r="BW45" s="53" t="e">
        <f t="shared" si="11"/>
        <v>#DIV/0!</v>
      </c>
      <c r="BX45" s="68">
        <f>BX36+BX44</f>
        <v>0</v>
      </c>
      <c r="BY45" s="53" t="e">
        <f t="shared" si="12"/>
        <v>#DIV/0!</v>
      </c>
      <c r="BZ45" s="68">
        <f>BZ36+BZ44</f>
        <v>0</v>
      </c>
      <c r="CA45" s="53" t="e">
        <f t="shared" si="13"/>
        <v>#DIV/0!</v>
      </c>
      <c r="CB45" s="68">
        <f>CB36+CB44</f>
        <v>0</v>
      </c>
      <c r="CC45" s="53" t="e">
        <f t="shared" si="14"/>
        <v>#DIV/0!</v>
      </c>
      <c r="CD45" s="75">
        <f t="shared" si="15"/>
        <v>0</v>
      </c>
      <c r="CG45" s="36" t="s">
        <v>41</v>
      </c>
      <c r="CH45" s="68">
        <f>CH36+CH44</f>
        <v>0</v>
      </c>
      <c r="CI45" s="53" t="e">
        <f>CH45/CV45</f>
        <v>#DIV/0!</v>
      </c>
      <c r="CJ45" s="68">
        <f>CJ36+CJ44</f>
        <v>0</v>
      </c>
      <c r="CK45" s="53" t="e">
        <f>CJ45/CV45</f>
        <v>#DIV/0!</v>
      </c>
      <c r="CL45" s="68">
        <f>CL36+CL44</f>
        <v>0</v>
      </c>
      <c r="CM45" s="53" t="e">
        <f>CL45/CV45</f>
        <v>#DIV/0!</v>
      </c>
      <c r="CN45" s="68">
        <f>CN36+CN44</f>
        <v>0</v>
      </c>
      <c r="CO45" s="53" t="e">
        <f>CN45/CV45</f>
        <v>#DIV/0!</v>
      </c>
      <c r="CP45" s="68">
        <f>CP36+CP44</f>
        <v>0</v>
      </c>
      <c r="CQ45" s="53" t="e">
        <f>CP45/CV45</f>
        <v>#DIV/0!</v>
      </c>
      <c r="CR45" s="68">
        <f>CR36+CR44</f>
        <v>0</v>
      </c>
      <c r="CS45" s="53" t="e">
        <f>CR45/CV45</f>
        <v>#DIV/0!</v>
      </c>
      <c r="CT45" s="68">
        <f>CT36+CT44</f>
        <v>0</v>
      </c>
      <c r="CU45" s="53" t="e">
        <f t="shared" si="16"/>
        <v>#DIV/0!</v>
      </c>
      <c r="CV45" s="75">
        <f t="shared" si="17"/>
        <v>0</v>
      </c>
    </row>
    <row r="46" spans="1:100" ht="13.5" thickBot="1" x14ac:dyDescent="0.25">
      <c r="A46" s="3"/>
      <c r="B46" s="51" t="s">
        <v>42</v>
      </c>
      <c r="C46" s="71">
        <f>C45+C30+C8</f>
        <v>0</v>
      </c>
      <c r="D46" s="54" t="e">
        <f t="shared" si="5"/>
        <v>#DIV/0!</v>
      </c>
      <c r="E46" s="50">
        <f>E45+E30+E8</f>
        <v>0</v>
      </c>
      <c r="F46" s="54" t="e">
        <f t="shared" si="5"/>
        <v>#DIV/0!</v>
      </c>
      <c r="G46" s="71">
        <f>G45+G30+G8</f>
        <v>0</v>
      </c>
      <c r="H46" s="54" t="e">
        <f t="shared" si="6"/>
        <v>#DIV/0!</v>
      </c>
      <c r="I46" s="71">
        <f>I45+I30+I8</f>
        <v>0</v>
      </c>
      <c r="J46" s="54" t="e">
        <f t="shared" si="7"/>
        <v>#DIV/0!</v>
      </c>
      <c r="K46" s="71">
        <f>K45+K30+K8</f>
        <v>0</v>
      </c>
      <c r="L46" s="54" t="e">
        <f t="shared" si="8"/>
        <v>#DIV/0!</v>
      </c>
      <c r="M46" s="78">
        <f>K46+I46+G46+E46+C46</f>
        <v>0</v>
      </c>
      <c r="P46" s="51" t="s">
        <v>42</v>
      </c>
      <c r="Q46" s="71"/>
      <c r="R46" s="54"/>
      <c r="S46" s="50"/>
      <c r="T46" s="54"/>
      <c r="U46" s="71"/>
      <c r="V46" s="54"/>
      <c r="W46" s="71"/>
      <c r="X46" s="54"/>
      <c r="Y46" s="71"/>
      <c r="Z46" s="54"/>
      <c r="AA46" s="78"/>
      <c r="AD46" s="51" t="s">
        <v>42</v>
      </c>
      <c r="AE46" s="71"/>
      <c r="AF46" s="54"/>
      <c r="AG46" s="71"/>
      <c r="AH46" s="54"/>
      <c r="AI46" s="71"/>
      <c r="AJ46" s="54"/>
      <c r="AK46" s="71"/>
      <c r="AL46" s="54"/>
      <c r="AM46" s="71"/>
      <c r="AN46" s="54"/>
      <c r="AO46" s="71"/>
      <c r="AP46" s="54"/>
      <c r="AQ46" s="78"/>
      <c r="AS46" s="51" t="s">
        <v>42</v>
      </c>
      <c r="AT46" s="71"/>
      <c r="AU46" s="54"/>
      <c r="AV46" s="71"/>
      <c r="AW46" s="54"/>
      <c r="AX46" s="71"/>
      <c r="AY46" s="54"/>
      <c r="AZ46" s="71"/>
      <c r="BA46" s="54"/>
      <c r="BB46" s="71"/>
      <c r="BC46" s="54"/>
      <c r="BD46" s="71"/>
      <c r="BE46" s="54"/>
      <c r="BF46" s="78"/>
      <c r="BI46" s="51" t="s">
        <v>42</v>
      </c>
      <c r="BJ46" s="71">
        <f>BJ8+BJ30+BJ45</f>
        <v>0</v>
      </c>
      <c r="BK46" s="54" t="e">
        <f t="shared" si="0"/>
        <v>#DIV/0!</v>
      </c>
      <c r="BL46" s="50">
        <f>BL8+BL30+BL45</f>
        <v>0</v>
      </c>
      <c r="BM46" s="54" t="e">
        <f t="shared" si="1"/>
        <v>#DIV/0!</v>
      </c>
      <c r="BN46" s="71">
        <f>BN8+BN30+BN45</f>
        <v>0</v>
      </c>
      <c r="BO46" s="54" t="e">
        <f t="shared" si="2"/>
        <v>#DIV/0!</v>
      </c>
      <c r="BP46" s="71">
        <f>BP8+BP30+BP45</f>
        <v>0</v>
      </c>
      <c r="BQ46" s="54" t="e">
        <f t="shared" si="3"/>
        <v>#DIV/0!</v>
      </c>
      <c r="BR46" s="71">
        <f>BR8+BR30+BR45</f>
        <v>0</v>
      </c>
      <c r="BS46" s="54" t="e">
        <f t="shared" si="4"/>
        <v>#DIV/0!</v>
      </c>
      <c r="BT46" s="71">
        <f>BT8+BT30+BT45</f>
        <v>0</v>
      </c>
      <c r="BU46" s="54" t="e">
        <f t="shared" si="10"/>
        <v>#DIV/0!</v>
      </c>
      <c r="BV46" s="71">
        <f>BV8+BV30+BV45</f>
        <v>0</v>
      </c>
      <c r="BW46" s="54" t="e">
        <f t="shared" si="11"/>
        <v>#DIV/0!</v>
      </c>
      <c r="BX46" s="71">
        <f>BX8+BX30+BX45</f>
        <v>0</v>
      </c>
      <c r="BY46" s="54" t="e">
        <f t="shared" si="12"/>
        <v>#DIV/0!</v>
      </c>
      <c r="BZ46" s="71">
        <f>BZ8+BZ30+BZ45</f>
        <v>0</v>
      </c>
      <c r="CA46" s="54" t="e">
        <f t="shared" si="13"/>
        <v>#DIV/0!</v>
      </c>
      <c r="CB46" s="71">
        <f>CB8+CB30+CB45</f>
        <v>0</v>
      </c>
      <c r="CC46" s="54" t="e">
        <f t="shared" si="14"/>
        <v>#DIV/0!</v>
      </c>
      <c r="CD46" s="78">
        <f t="shared" si="15"/>
        <v>0</v>
      </c>
      <c r="CG46" s="51" t="s">
        <v>42</v>
      </c>
      <c r="CH46" s="71">
        <f>CH8+CH30+CH45</f>
        <v>0</v>
      </c>
      <c r="CI46" s="54" t="e">
        <f>CH46/CV46</f>
        <v>#DIV/0!</v>
      </c>
      <c r="CJ46" s="71">
        <f>CJ8+CJ30+CJ45</f>
        <v>0</v>
      </c>
      <c r="CK46" s="54" t="e">
        <f>CJ46/CV46</f>
        <v>#DIV/0!</v>
      </c>
      <c r="CL46" s="71">
        <f>CL8+CL30+CL45</f>
        <v>0</v>
      </c>
      <c r="CM46" s="54" t="e">
        <f>CL46/CV46</f>
        <v>#DIV/0!</v>
      </c>
      <c r="CN46" s="71">
        <f>CN8+CN30+CN45</f>
        <v>0</v>
      </c>
      <c r="CO46" s="54" t="e">
        <f>CN46/CV46</f>
        <v>#DIV/0!</v>
      </c>
      <c r="CP46" s="71">
        <f>CP8+CP30+CP45</f>
        <v>0</v>
      </c>
      <c r="CQ46" s="54" t="e">
        <f>CP46/CV46</f>
        <v>#DIV/0!</v>
      </c>
      <c r="CR46" s="71">
        <f>CR8+CR30+CR45</f>
        <v>0</v>
      </c>
      <c r="CS46" s="54" t="e">
        <f>CR46/CV46</f>
        <v>#DIV/0!</v>
      </c>
      <c r="CT46" s="71">
        <f>CT8+CT30+CT45</f>
        <v>0</v>
      </c>
      <c r="CU46" s="54" t="e">
        <f t="shared" si="16"/>
        <v>#DIV/0!</v>
      </c>
      <c r="CV46" s="78">
        <f t="shared" si="17"/>
        <v>0</v>
      </c>
    </row>
    <row r="47" spans="1:100" x14ac:dyDescent="0.2">
      <c r="B47" s="66" t="s">
        <v>80</v>
      </c>
      <c r="C47" s="14"/>
      <c r="D47" s="12"/>
      <c r="F47" s="12"/>
      <c r="G47" s="14"/>
      <c r="H47" s="12"/>
      <c r="I47" s="14"/>
      <c r="J47" s="12"/>
      <c r="K47" s="14"/>
      <c r="L47" s="12"/>
      <c r="M47" s="12"/>
      <c r="P47" s="66" t="s">
        <v>80</v>
      </c>
      <c r="Q47" s="14"/>
      <c r="R47" s="12"/>
      <c r="T47" s="12"/>
      <c r="U47" s="14"/>
      <c r="V47" s="12"/>
      <c r="W47" s="14"/>
      <c r="X47" s="12"/>
      <c r="Y47" s="14"/>
      <c r="Z47" s="12"/>
      <c r="AA47" s="12"/>
      <c r="AD47" s="66" t="s">
        <v>80</v>
      </c>
      <c r="AE47" s="14"/>
      <c r="AF47" s="12"/>
      <c r="AH47" s="12"/>
      <c r="AI47" s="14"/>
      <c r="AJ47" s="12"/>
      <c r="AK47" s="14"/>
      <c r="AL47" s="12"/>
      <c r="AM47" s="14"/>
      <c r="AN47" s="12"/>
      <c r="AO47" s="14"/>
      <c r="AP47" s="12"/>
      <c r="AQ47" s="12"/>
      <c r="AS47" s="66" t="s">
        <v>80</v>
      </c>
      <c r="AT47" s="14"/>
      <c r="AU47" s="12"/>
      <c r="AW47" s="12"/>
      <c r="AX47" s="14"/>
      <c r="AY47" s="12"/>
      <c r="AZ47" s="14"/>
      <c r="BA47" s="12"/>
      <c r="BB47" s="14"/>
      <c r="BC47" s="12"/>
      <c r="BD47" s="14"/>
      <c r="BE47" s="12"/>
      <c r="BF47" s="12"/>
      <c r="BI47" s="66" t="s">
        <v>80</v>
      </c>
      <c r="BJ47" s="14"/>
      <c r="BK47" s="12"/>
      <c r="BM47" s="12"/>
      <c r="BN47" s="14"/>
      <c r="BO47" s="12"/>
      <c r="BP47" s="14"/>
      <c r="BQ47" s="12"/>
      <c r="BR47" s="14"/>
      <c r="BS47" s="12"/>
      <c r="BT47" s="14"/>
      <c r="BU47" s="12"/>
      <c r="BV47" s="14"/>
      <c r="BW47" s="12"/>
      <c r="BX47" s="14"/>
      <c r="BY47" s="12"/>
      <c r="BZ47" s="14"/>
      <c r="CA47" s="12"/>
      <c r="CB47" s="14"/>
      <c r="CC47" s="12"/>
      <c r="CD47" s="12"/>
      <c r="CG47" s="66" t="s">
        <v>80</v>
      </c>
      <c r="CH47" s="14"/>
      <c r="CI47" s="12"/>
      <c r="CK47" s="12"/>
      <c r="CL47" s="14"/>
      <c r="CM47" s="12"/>
      <c r="CN47" s="14"/>
      <c r="CO47" s="12"/>
      <c r="CP47" s="14"/>
      <c r="CQ47" s="12"/>
      <c r="CR47" s="14"/>
      <c r="CS47" s="12"/>
      <c r="CT47" s="14"/>
      <c r="CU47" s="12"/>
      <c r="CV47" s="12"/>
    </row>
  </sheetData>
  <phoneticPr fontId="2" type="noConversion"/>
  <printOptions horizontalCentered="1" verticalCentered="1"/>
  <pageMargins left="0.23622047244094491" right="0.27559055118110237" top="0.6692913385826772" bottom="0.55118110236220474" header="0.27559055118110237" footer="0.27559055118110237"/>
  <pageSetup paperSize="9" scale="60" orientation="portrait" r:id="rId1"/>
  <headerFooter alignWithMargins="0">
    <oddHeader>&amp;C&amp;"-,Normal"&amp;K03+000Observatoire de l'habitat de la Martinique&amp;K000000
&amp;"-,Gras"&amp;11Les 65 ans et +</oddHeader>
  </headerFooter>
  <colBreaks count="5" manualBreakCount="5">
    <brk id="14" max="46" man="1"/>
    <brk id="28" max="46" man="1"/>
    <brk id="44" max="46" man="1"/>
    <brk id="60" max="46" man="1"/>
    <brk id="83" max="4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51"/>
  <sheetViews>
    <sheetView workbookViewId="0"/>
  </sheetViews>
  <sheetFormatPr baseColWidth="10" defaultRowHeight="12.75" x14ac:dyDescent="0.2"/>
  <cols>
    <col min="1" max="1" width="11.85546875" customWidth="1"/>
    <col min="2" max="2" width="19.28515625" customWidth="1"/>
    <col min="3" max="3" width="11.42578125" style="55"/>
    <col min="4" max="4" width="8.7109375" customWidth="1"/>
    <col min="5" max="5" width="11.42578125" style="62"/>
    <col min="6" max="6" width="8.7109375" customWidth="1"/>
    <col min="7" max="7" width="11.42578125" style="55"/>
    <col min="8" max="8" width="8.7109375" customWidth="1"/>
    <col min="9" max="9" width="11.42578125" style="55"/>
    <col min="10" max="10" width="8.7109375" customWidth="1"/>
    <col min="11" max="11" width="11.42578125" style="55"/>
    <col min="12" max="12" width="8.7109375" customWidth="1"/>
    <col min="14" max="14" width="8.140625" customWidth="1"/>
    <col min="15" max="15" width="1.7109375" customWidth="1"/>
    <col min="16" max="16" width="19.28515625" customWidth="1"/>
    <col min="17" max="17" width="11.42578125" style="55"/>
    <col min="18" max="18" width="8.7109375" customWidth="1"/>
    <col min="19" max="19" width="11.42578125" style="62"/>
    <col min="20" max="22" width="8.7109375" customWidth="1"/>
    <col min="23" max="23" width="11.42578125" style="55"/>
    <col min="24" max="24" width="8.7109375" customWidth="1"/>
    <col min="25" max="25" width="11.42578125" style="55"/>
    <col min="26" max="26" width="8.7109375" customWidth="1"/>
    <col min="27" max="27" width="11.42578125" style="55"/>
    <col min="28" max="28" width="8.7109375" customWidth="1"/>
    <col min="29" max="29" width="11.42578125" style="55"/>
    <col min="30" max="30" width="8.7109375" customWidth="1"/>
    <col min="32" max="32" width="3.140625" customWidth="1"/>
    <col min="33" max="33" width="19.28515625" customWidth="1"/>
    <col min="34" max="34" width="10.5703125" style="55" customWidth="1"/>
    <col min="35" max="35" width="8.7109375" customWidth="1"/>
    <col min="36" max="36" width="10.5703125" style="62" customWidth="1"/>
    <col min="37" max="37" width="8.7109375" customWidth="1"/>
    <col min="38" max="38" width="10.5703125" style="55" customWidth="1"/>
    <col min="39" max="39" width="8.7109375" customWidth="1"/>
    <col min="40" max="40" width="10.5703125" style="55" customWidth="1"/>
    <col min="41" max="41" width="8.7109375" customWidth="1"/>
    <col min="42" max="42" width="10.5703125" style="55" customWidth="1"/>
    <col min="43" max="43" width="8.7109375" customWidth="1"/>
    <col min="44" max="44" width="10.5703125" style="55" customWidth="1"/>
    <col min="45" max="45" width="8.7109375" customWidth="1"/>
    <col min="46" max="46" width="10.5703125" customWidth="1"/>
    <col min="47" max="47" width="2.42578125" customWidth="1"/>
    <col min="48" max="48" width="19.28515625" customWidth="1"/>
    <col min="49" max="49" width="10" style="55" customWidth="1"/>
    <col min="50" max="50" width="8.7109375" customWidth="1"/>
    <col min="51" max="51" width="10" style="62" customWidth="1"/>
    <col min="52" max="52" width="8.7109375" customWidth="1"/>
    <col min="53" max="53" width="10" style="55" customWidth="1"/>
    <col min="54" max="54" width="8.7109375" customWidth="1"/>
    <col min="55" max="55" width="10" style="55" customWidth="1"/>
    <col min="56" max="56" width="8.7109375" customWidth="1"/>
    <col min="57" max="57" width="10" style="55" customWidth="1"/>
    <col min="58" max="58" width="8.7109375" customWidth="1"/>
    <col min="59" max="59" width="10" style="55" customWidth="1"/>
    <col min="60" max="60" width="8.7109375" customWidth="1"/>
    <col min="62" max="62" width="3.42578125" customWidth="1"/>
    <col min="63" max="63" width="18.7109375" customWidth="1"/>
    <col min="64" max="64" width="9.5703125" style="55" customWidth="1"/>
    <col min="65" max="65" width="8.28515625" customWidth="1"/>
    <col min="66" max="66" width="9.5703125" style="62" customWidth="1"/>
    <col min="67" max="67" width="8.28515625" customWidth="1"/>
    <col min="68" max="68" width="9.5703125" style="55" customWidth="1"/>
    <col min="69" max="69" width="8.28515625" customWidth="1"/>
    <col min="70" max="70" width="9.5703125" style="55" customWidth="1"/>
    <col min="71" max="71" width="8.28515625" customWidth="1"/>
    <col min="72" max="72" width="9.5703125" style="55" customWidth="1"/>
    <col min="73" max="73" width="8.28515625" customWidth="1"/>
    <col min="74" max="74" width="9.5703125" style="55" customWidth="1"/>
    <col min="75" max="75" width="8.28515625" customWidth="1"/>
    <col min="76" max="76" width="9.5703125" style="55" customWidth="1"/>
    <col min="77" max="77" width="8.28515625" customWidth="1"/>
    <col min="78" max="78" width="9.5703125" customWidth="1"/>
    <col min="79" max="79" width="4.28515625" customWidth="1"/>
    <col min="80" max="80" width="19.28515625" customWidth="1"/>
    <col min="81" max="81" width="50" style="55" customWidth="1"/>
  </cols>
  <sheetData>
    <row r="1" spans="1:81" x14ac:dyDescent="0.2">
      <c r="C1"/>
      <c r="E1"/>
      <c r="G1"/>
      <c r="I1"/>
      <c r="K1"/>
    </row>
    <row r="2" spans="1:81" ht="15" x14ac:dyDescent="0.2">
      <c r="C2" s="83" t="s">
        <v>173</v>
      </c>
      <c r="D2" s="79"/>
      <c r="E2" s="80"/>
      <c r="F2" s="79"/>
      <c r="G2" s="81"/>
      <c r="H2" s="79"/>
      <c r="I2" s="81"/>
      <c r="J2" s="79"/>
      <c r="K2" s="81"/>
      <c r="L2" s="79"/>
      <c r="M2" s="82"/>
      <c r="Q2" s="83" t="s">
        <v>174</v>
      </c>
      <c r="R2" s="79"/>
      <c r="S2" s="80"/>
      <c r="T2" s="79"/>
      <c r="U2" s="79"/>
      <c r="V2" s="79"/>
      <c r="W2" s="81"/>
      <c r="X2" s="79"/>
      <c r="Y2" s="81"/>
      <c r="Z2" s="79"/>
      <c r="AA2" s="81"/>
      <c r="AB2" s="79"/>
      <c r="AC2" s="81"/>
      <c r="AD2" s="79"/>
      <c r="AE2" s="82"/>
      <c r="AH2" s="83" t="s">
        <v>175</v>
      </c>
      <c r="AI2" s="79"/>
      <c r="AJ2" s="80"/>
      <c r="AK2" s="79"/>
      <c r="AL2" s="81"/>
      <c r="AM2" s="79"/>
      <c r="AN2" s="81"/>
      <c r="AO2" s="79"/>
      <c r="AP2" s="81"/>
      <c r="AQ2" s="79"/>
      <c r="AR2" s="81"/>
      <c r="AS2" s="79"/>
      <c r="AT2" s="82"/>
      <c r="AW2" s="83" t="s">
        <v>176</v>
      </c>
      <c r="AX2" s="79"/>
      <c r="AY2" s="80"/>
      <c r="AZ2" s="79"/>
      <c r="BA2" s="81"/>
      <c r="BB2" s="79"/>
      <c r="BC2" s="81"/>
      <c r="BD2" s="79"/>
      <c r="BE2" s="81"/>
      <c r="BF2" s="79"/>
      <c r="BG2" s="81"/>
      <c r="BH2" s="79"/>
      <c r="BI2" s="82"/>
      <c r="BL2" s="83" t="s">
        <v>177</v>
      </c>
      <c r="BM2" s="79"/>
      <c r="BN2" s="80"/>
      <c r="BO2" s="79"/>
      <c r="BP2" s="81"/>
      <c r="BQ2" s="79"/>
      <c r="BR2" s="81"/>
      <c r="BS2" s="79"/>
      <c r="BT2" s="81"/>
      <c r="BU2" s="79"/>
      <c r="BV2" s="81"/>
      <c r="BW2" s="79"/>
      <c r="BX2" s="81"/>
      <c r="BY2" s="79"/>
      <c r="BZ2" s="82"/>
    </row>
    <row r="3" spans="1:81" ht="64.5" thickBot="1" x14ac:dyDescent="0.25">
      <c r="C3" s="45" t="s">
        <v>81</v>
      </c>
      <c r="D3" s="46" t="s">
        <v>55</v>
      </c>
      <c r="E3" s="64" t="s">
        <v>85</v>
      </c>
      <c r="F3" s="46" t="s">
        <v>55</v>
      </c>
      <c r="G3" s="45" t="s">
        <v>82</v>
      </c>
      <c r="H3" s="46" t="s">
        <v>55</v>
      </c>
      <c r="I3" s="45" t="s">
        <v>84</v>
      </c>
      <c r="J3" s="46" t="s">
        <v>55</v>
      </c>
      <c r="K3" s="45" t="s">
        <v>83</v>
      </c>
      <c r="L3" s="46" t="s">
        <v>55</v>
      </c>
      <c r="M3" s="61" t="s">
        <v>65</v>
      </c>
      <c r="Q3" s="45" t="s">
        <v>86</v>
      </c>
      <c r="R3" s="46" t="s">
        <v>55</v>
      </c>
      <c r="S3" s="64" t="s">
        <v>87</v>
      </c>
      <c r="T3" s="46" t="s">
        <v>55</v>
      </c>
      <c r="U3" s="97"/>
      <c r="V3" s="97"/>
      <c r="W3" s="45" t="s">
        <v>88</v>
      </c>
      <c r="X3" s="46" t="s">
        <v>55</v>
      </c>
      <c r="Y3" s="45" t="s">
        <v>117</v>
      </c>
      <c r="Z3" s="46" t="s">
        <v>55</v>
      </c>
      <c r="AA3" s="45" t="s">
        <v>89</v>
      </c>
      <c r="AB3" s="46" t="s">
        <v>55</v>
      </c>
      <c r="AC3" s="45" t="s">
        <v>90</v>
      </c>
      <c r="AD3" s="46" t="s">
        <v>55</v>
      </c>
      <c r="AE3" s="61" t="s">
        <v>65</v>
      </c>
      <c r="AH3" s="45" t="s">
        <v>91</v>
      </c>
      <c r="AI3" s="46" t="s">
        <v>55</v>
      </c>
      <c r="AJ3" s="64" t="s">
        <v>92</v>
      </c>
      <c r="AK3" s="46" t="s">
        <v>55</v>
      </c>
      <c r="AL3" s="45" t="s">
        <v>93</v>
      </c>
      <c r="AM3" s="46" t="s">
        <v>55</v>
      </c>
      <c r="AN3" s="45" t="s">
        <v>94</v>
      </c>
      <c r="AO3" s="46" t="s">
        <v>55</v>
      </c>
      <c r="AP3" s="45" t="s">
        <v>95</v>
      </c>
      <c r="AQ3" s="46" t="s">
        <v>55</v>
      </c>
      <c r="AR3" s="45" t="s">
        <v>96</v>
      </c>
      <c r="AS3" s="46" t="s">
        <v>55</v>
      </c>
      <c r="AT3" s="61" t="s">
        <v>65</v>
      </c>
      <c r="AW3" s="45" t="s">
        <v>60</v>
      </c>
      <c r="AX3" s="46" t="s">
        <v>55</v>
      </c>
      <c r="AY3" s="64" t="s">
        <v>61</v>
      </c>
      <c r="AZ3" s="46" t="s">
        <v>55</v>
      </c>
      <c r="BA3" s="45" t="s">
        <v>62</v>
      </c>
      <c r="BB3" s="46" t="s">
        <v>55</v>
      </c>
      <c r="BC3" s="45" t="s">
        <v>63</v>
      </c>
      <c r="BD3" s="46" t="s">
        <v>55</v>
      </c>
      <c r="BE3" s="45" t="s">
        <v>97</v>
      </c>
      <c r="BF3" s="46" t="s">
        <v>55</v>
      </c>
      <c r="BG3" s="45" t="s">
        <v>118</v>
      </c>
      <c r="BH3" s="46" t="s">
        <v>55</v>
      </c>
      <c r="BI3" s="61" t="s">
        <v>65</v>
      </c>
      <c r="BL3" s="45" t="s">
        <v>109</v>
      </c>
      <c r="BM3" s="46" t="s">
        <v>55</v>
      </c>
      <c r="BN3" s="64" t="s">
        <v>110</v>
      </c>
      <c r="BO3" s="46" t="s">
        <v>55</v>
      </c>
      <c r="BP3" s="45" t="s">
        <v>111</v>
      </c>
      <c r="BQ3" s="46" t="s">
        <v>55</v>
      </c>
      <c r="BR3" s="45" t="s">
        <v>112</v>
      </c>
      <c r="BS3" s="46" t="s">
        <v>55</v>
      </c>
      <c r="BT3" s="45" t="s">
        <v>113</v>
      </c>
      <c r="BU3" s="46" t="s">
        <v>55</v>
      </c>
      <c r="BV3" s="45" t="s">
        <v>116</v>
      </c>
      <c r="BW3" s="46" t="s">
        <v>55</v>
      </c>
      <c r="BX3" s="45" t="s">
        <v>115</v>
      </c>
      <c r="BY3" s="46" t="s">
        <v>55</v>
      </c>
      <c r="BZ3" s="61" t="s">
        <v>65</v>
      </c>
      <c r="CC3" s="93" t="s">
        <v>114</v>
      </c>
    </row>
    <row r="4" spans="1:81" x14ac:dyDescent="0.2">
      <c r="A4" s="2">
        <v>97209</v>
      </c>
      <c r="B4" s="33" t="s">
        <v>8</v>
      </c>
      <c r="C4" s="22"/>
      <c r="D4" s="84"/>
      <c r="E4" s="22"/>
      <c r="F4" s="84"/>
      <c r="G4" s="22"/>
      <c r="H4" s="84"/>
      <c r="I4" s="22"/>
      <c r="J4" s="84"/>
      <c r="K4" s="22"/>
      <c r="L4" s="84" t="e">
        <f>K4/M4</f>
        <v>#DIV/0!</v>
      </c>
      <c r="M4" s="72">
        <f t="shared" ref="M4:M46" si="0">K4+I4+G4+E4+C4</f>
        <v>0</v>
      </c>
      <c r="P4" s="33" t="s">
        <v>8</v>
      </c>
      <c r="Q4" s="22"/>
      <c r="R4" s="84"/>
      <c r="S4" s="22"/>
      <c r="T4" s="84"/>
      <c r="U4" s="169" t="e">
        <f>(S4)/(S4+Q4)</f>
        <v>#DIV/0!</v>
      </c>
      <c r="V4" s="169"/>
      <c r="W4" s="22"/>
      <c r="X4" s="84"/>
      <c r="Y4" s="22"/>
      <c r="Z4" s="84"/>
      <c r="AA4" s="22"/>
      <c r="AB4" s="84"/>
      <c r="AC4" s="22"/>
      <c r="AD4" s="84" t="e">
        <f>AC4/AE4</f>
        <v>#DIV/0!</v>
      </c>
      <c r="AE4" s="72">
        <f>AA4+Y4+W4+S4+Q4+AC4</f>
        <v>0</v>
      </c>
      <c r="AG4" s="33" t="s">
        <v>8</v>
      </c>
      <c r="AH4" s="22"/>
      <c r="AI4" s="84"/>
      <c r="AJ4" s="22"/>
      <c r="AK4" s="84"/>
      <c r="AL4" s="22"/>
      <c r="AM4" s="84"/>
      <c r="AN4" s="22"/>
      <c r="AO4" s="84"/>
      <c r="AP4" s="22"/>
      <c r="AQ4" s="84"/>
      <c r="AR4" s="22"/>
      <c r="AS4" s="84" t="e">
        <f t="shared" ref="AS4:AS46" si="1">AR4/AT4</f>
        <v>#DIV/0!</v>
      </c>
      <c r="AT4" s="72">
        <f t="shared" ref="AT4:AT46" si="2">AP4+AN4+AL4+AJ4+AH4+AR4</f>
        <v>0</v>
      </c>
      <c r="AV4" s="33" t="s">
        <v>8</v>
      </c>
      <c r="AW4" s="22"/>
      <c r="AX4" s="84" t="e">
        <f t="shared" ref="AX4:AX44" si="3">AW4/BI4</f>
        <v>#DIV/0!</v>
      </c>
      <c r="AY4" s="22"/>
      <c r="AZ4" s="84"/>
      <c r="BA4" s="22"/>
      <c r="BB4" s="84"/>
      <c r="BC4" s="22"/>
      <c r="BD4" s="84"/>
      <c r="BE4" s="22"/>
      <c r="BF4" s="84"/>
      <c r="BG4" s="22"/>
      <c r="BH4" s="84" t="e">
        <f t="shared" ref="BH4:BH46" si="4">BG4/BI4</f>
        <v>#DIV/0!</v>
      </c>
      <c r="BI4" s="72">
        <f t="shared" ref="BI4:BI46" si="5">BE4+BC4+BA4+AY4+AW4+BG4</f>
        <v>0</v>
      </c>
      <c r="BK4" s="33" t="s">
        <v>8</v>
      </c>
      <c r="BL4" s="22"/>
      <c r="BM4" s="84" t="e">
        <f t="shared" ref="BM4:BM43" si="6">BL4/BZ4</f>
        <v>#DIV/0!</v>
      </c>
      <c r="BN4" s="22"/>
      <c r="BO4" s="84" t="e">
        <f t="shared" ref="BO4:BO43" si="7">BN4/BZ4</f>
        <v>#DIV/0!</v>
      </c>
      <c r="BP4" s="22"/>
      <c r="BQ4" s="84" t="e">
        <f t="shared" ref="BQ4:BQ43" si="8">BP4/BZ4</f>
        <v>#DIV/0!</v>
      </c>
      <c r="BR4" s="22"/>
      <c r="BS4" s="84" t="e">
        <f t="shared" ref="BS4:BS43" si="9">BR4/BZ4</f>
        <v>#DIV/0!</v>
      </c>
      <c r="BT4" s="22"/>
      <c r="BU4" s="84" t="e">
        <f t="shared" ref="BU4:BU43" si="10">BT4/BZ4</f>
        <v>#DIV/0!</v>
      </c>
      <c r="BV4" s="22"/>
      <c r="BW4" s="84" t="e">
        <f t="shared" ref="BW4:BW43" si="11">BV4/BZ4</f>
        <v>#DIV/0!</v>
      </c>
      <c r="BX4" s="22"/>
      <c r="BY4" s="84" t="e">
        <f>BX4/BZ4</f>
        <v>#DIV/0!</v>
      </c>
      <c r="BZ4" s="72">
        <f>BT4+BR4+BP4+BN4+BL4+BV4+BX4</f>
        <v>0</v>
      </c>
      <c r="CB4" s="6" t="s">
        <v>8</v>
      </c>
      <c r="CC4" s="89"/>
    </row>
    <row r="5" spans="1:81" x14ac:dyDescent="0.2">
      <c r="A5" s="1">
        <v>97213</v>
      </c>
      <c r="B5" s="34" t="s">
        <v>10</v>
      </c>
      <c r="C5" s="22"/>
      <c r="D5" s="84"/>
      <c r="E5" s="22"/>
      <c r="F5" s="84"/>
      <c r="G5" s="22"/>
      <c r="H5" s="84"/>
      <c r="I5" s="22"/>
      <c r="J5" s="84"/>
      <c r="K5" s="22"/>
      <c r="L5" s="84" t="e">
        <f t="shared" ref="L5:L46" si="12">K5/$M5</f>
        <v>#DIV/0!</v>
      </c>
      <c r="M5" s="73">
        <f t="shared" si="0"/>
        <v>0</v>
      </c>
      <c r="P5" s="34" t="s">
        <v>10</v>
      </c>
      <c r="Q5" s="22"/>
      <c r="R5" s="84"/>
      <c r="S5" s="22"/>
      <c r="T5" s="84"/>
      <c r="U5" s="169" t="e">
        <f t="shared" ref="U5:U46" si="13">(S5)/(S5+Q5)</f>
        <v>#DIV/0!</v>
      </c>
      <c r="V5" s="169"/>
      <c r="W5" s="22"/>
      <c r="X5" s="84"/>
      <c r="Y5" s="22"/>
      <c r="Z5" s="84"/>
      <c r="AA5" s="22"/>
      <c r="AB5" s="84"/>
      <c r="AC5" s="22"/>
      <c r="AD5" s="84" t="e">
        <f t="shared" ref="AD5:AD46" si="14">AC5/AE5</f>
        <v>#DIV/0!</v>
      </c>
      <c r="AE5" s="73">
        <f t="shared" ref="AE5:AE46" si="15">AA5+Y5+W5+S5+Q5+AC5</f>
        <v>0</v>
      </c>
      <c r="AG5" s="34" t="s">
        <v>10</v>
      </c>
      <c r="AH5" s="22"/>
      <c r="AI5" s="84"/>
      <c r="AJ5" s="22"/>
      <c r="AK5" s="84"/>
      <c r="AL5" s="22"/>
      <c r="AM5" s="84"/>
      <c r="AN5" s="22"/>
      <c r="AO5" s="84"/>
      <c r="AP5" s="22"/>
      <c r="AQ5" s="84"/>
      <c r="AR5" s="22"/>
      <c r="AS5" s="84" t="e">
        <f t="shared" si="1"/>
        <v>#DIV/0!</v>
      </c>
      <c r="AT5" s="73">
        <f t="shared" si="2"/>
        <v>0</v>
      </c>
      <c r="AV5" s="34" t="s">
        <v>10</v>
      </c>
      <c r="AW5" s="22"/>
      <c r="AX5" s="84" t="e">
        <f t="shared" si="3"/>
        <v>#DIV/0!</v>
      </c>
      <c r="AY5" s="22"/>
      <c r="AZ5" s="84"/>
      <c r="BA5" s="22"/>
      <c r="BB5" s="84"/>
      <c r="BC5" s="22"/>
      <c r="BD5" s="84"/>
      <c r="BE5" s="22"/>
      <c r="BF5" s="84"/>
      <c r="BG5" s="22"/>
      <c r="BH5" s="84" t="e">
        <f t="shared" si="4"/>
        <v>#DIV/0!</v>
      </c>
      <c r="BI5" s="73">
        <f t="shared" si="5"/>
        <v>0</v>
      </c>
      <c r="BK5" s="34" t="s">
        <v>10</v>
      </c>
      <c r="BL5" s="22"/>
      <c r="BM5" s="84" t="e">
        <f t="shared" si="6"/>
        <v>#DIV/0!</v>
      </c>
      <c r="BN5" s="22"/>
      <c r="BO5" s="84" t="e">
        <f t="shared" si="7"/>
        <v>#DIV/0!</v>
      </c>
      <c r="BP5" s="22"/>
      <c r="BQ5" s="84" t="e">
        <f t="shared" si="8"/>
        <v>#DIV/0!</v>
      </c>
      <c r="BR5" s="22"/>
      <c r="BS5" s="84" t="e">
        <f t="shared" si="9"/>
        <v>#DIV/0!</v>
      </c>
      <c r="BT5" s="22"/>
      <c r="BU5" s="84" t="e">
        <f t="shared" si="10"/>
        <v>#DIV/0!</v>
      </c>
      <c r="BV5" s="22"/>
      <c r="BW5" s="84" t="e">
        <f t="shared" si="11"/>
        <v>#DIV/0!</v>
      </c>
      <c r="BX5" s="22"/>
      <c r="BY5" s="84" t="e">
        <f t="shared" ref="BY5:BY46" si="16">BX5/BZ5</f>
        <v>#DIV/0!</v>
      </c>
      <c r="BZ5" s="73">
        <f t="shared" ref="BZ5:BZ46" si="17">BT5+BR5+BP5+BN5+BL5+BV5+BX5</f>
        <v>0</v>
      </c>
      <c r="CB5" s="7" t="s">
        <v>10</v>
      </c>
      <c r="CC5" s="90"/>
    </row>
    <row r="6" spans="1:81" x14ac:dyDescent="0.2">
      <c r="A6" s="1">
        <v>97224</v>
      </c>
      <c r="B6" s="34" t="s">
        <v>19</v>
      </c>
      <c r="C6" s="22"/>
      <c r="D6" s="84"/>
      <c r="E6" s="22"/>
      <c r="F6" s="84"/>
      <c r="G6" s="22"/>
      <c r="H6" s="84"/>
      <c r="I6" s="22"/>
      <c r="J6" s="84"/>
      <c r="K6" s="22"/>
      <c r="L6" s="84" t="e">
        <f t="shared" si="12"/>
        <v>#DIV/0!</v>
      </c>
      <c r="M6" s="73">
        <f t="shared" si="0"/>
        <v>0</v>
      </c>
      <c r="P6" s="34" t="s">
        <v>19</v>
      </c>
      <c r="Q6" s="22"/>
      <c r="R6" s="84"/>
      <c r="S6" s="22"/>
      <c r="T6" s="84"/>
      <c r="U6" s="169" t="e">
        <f t="shared" si="13"/>
        <v>#DIV/0!</v>
      </c>
      <c r="V6" s="169"/>
      <c r="W6" s="22"/>
      <c r="X6" s="84"/>
      <c r="Y6" s="22"/>
      <c r="Z6" s="84"/>
      <c r="AA6" s="22"/>
      <c r="AB6" s="84"/>
      <c r="AC6" s="22"/>
      <c r="AD6" s="84" t="e">
        <f t="shared" si="14"/>
        <v>#DIV/0!</v>
      </c>
      <c r="AE6" s="73">
        <f t="shared" si="15"/>
        <v>0</v>
      </c>
      <c r="AG6" s="34" t="s">
        <v>19</v>
      </c>
      <c r="AH6" s="22"/>
      <c r="AI6" s="84"/>
      <c r="AJ6" s="22"/>
      <c r="AK6" s="84"/>
      <c r="AL6" s="22"/>
      <c r="AM6" s="84"/>
      <c r="AN6" s="22"/>
      <c r="AO6" s="84"/>
      <c r="AP6" s="22"/>
      <c r="AQ6" s="84"/>
      <c r="AR6" s="22"/>
      <c r="AS6" s="84" t="e">
        <f t="shared" si="1"/>
        <v>#DIV/0!</v>
      </c>
      <c r="AT6" s="73">
        <f t="shared" si="2"/>
        <v>0</v>
      </c>
      <c r="AV6" s="34" t="s">
        <v>19</v>
      </c>
      <c r="AW6" s="22"/>
      <c r="AX6" s="84" t="e">
        <f t="shared" si="3"/>
        <v>#DIV/0!</v>
      </c>
      <c r="AY6" s="22"/>
      <c r="AZ6" s="84"/>
      <c r="BA6" s="22"/>
      <c r="BB6" s="84"/>
      <c r="BC6" s="22"/>
      <c r="BD6" s="84"/>
      <c r="BE6" s="22"/>
      <c r="BF6" s="84"/>
      <c r="BG6" s="22"/>
      <c r="BH6" s="84" t="e">
        <f t="shared" si="4"/>
        <v>#DIV/0!</v>
      </c>
      <c r="BI6" s="73">
        <f t="shared" si="5"/>
        <v>0</v>
      </c>
      <c r="BK6" s="34" t="s">
        <v>19</v>
      </c>
      <c r="BL6" s="22"/>
      <c r="BM6" s="84" t="e">
        <f t="shared" si="6"/>
        <v>#DIV/0!</v>
      </c>
      <c r="BN6" s="22"/>
      <c r="BO6" s="84" t="e">
        <f t="shared" si="7"/>
        <v>#DIV/0!</v>
      </c>
      <c r="BP6" s="22"/>
      <c r="BQ6" s="84" t="e">
        <f t="shared" si="8"/>
        <v>#DIV/0!</v>
      </c>
      <c r="BR6" s="22"/>
      <c r="BS6" s="84" t="e">
        <f t="shared" si="9"/>
        <v>#DIV/0!</v>
      </c>
      <c r="BT6" s="22"/>
      <c r="BU6" s="84" t="e">
        <f t="shared" si="10"/>
        <v>#DIV/0!</v>
      </c>
      <c r="BV6" s="22"/>
      <c r="BW6" s="84" t="e">
        <f t="shared" si="11"/>
        <v>#DIV/0!</v>
      </c>
      <c r="BX6" s="22"/>
      <c r="BY6" s="84" t="e">
        <f t="shared" si="16"/>
        <v>#DIV/0!</v>
      </c>
      <c r="BZ6" s="73">
        <f t="shared" si="17"/>
        <v>0</v>
      </c>
      <c r="CB6" s="7" t="s">
        <v>19</v>
      </c>
      <c r="CC6" s="90"/>
    </row>
    <row r="7" spans="1:81" x14ac:dyDescent="0.2">
      <c r="A7" s="1">
        <v>97229</v>
      </c>
      <c r="B7" s="35" t="s">
        <v>24</v>
      </c>
      <c r="C7" s="24"/>
      <c r="D7" s="85"/>
      <c r="E7" s="24"/>
      <c r="F7" s="85"/>
      <c r="G7" s="24"/>
      <c r="H7" s="85"/>
      <c r="I7" s="24"/>
      <c r="J7" s="85"/>
      <c r="K7" s="24"/>
      <c r="L7" s="85" t="e">
        <f t="shared" si="12"/>
        <v>#DIV/0!</v>
      </c>
      <c r="M7" s="74">
        <f t="shared" si="0"/>
        <v>0</v>
      </c>
      <c r="P7" s="35" t="s">
        <v>24</v>
      </c>
      <c r="Q7" s="24"/>
      <c r="R7" s="85"/>
      <c r="S7" s="24"/>
      <c r="T7" s="85"/>
      <c r="U7" s="169" t="e">
        <f t="shared" si="13"/>
        <v>#DIV/0!</v>
      </c>
      <c r="V7" s="170"/>
      <c r="W7" s="24"/>
      <c r="X7" s="85"/>
      <c r="Y7" s="24"/>
      <c r="Z7" s="85"/>
      <c r="AA7" s="24"/>
      <c r="AB7" s="85"/>
      <c r="AC7" s="22"/>
      <c r="AD7" s="85" t="e">
        <f t="shared" si="14"/>
        <v>#DIV/0!</v>
      </c>
      <c r="AE7" s="74">
        <f t="shared" si="15"/>
        <v>0</v>
      </c>
      <c r="AG7" s="35" t="s">
        <v>24</v>
      </c>
      <c r="AH7" s="24"/>
      <c r="AI7" s="85"/>
      <c r="AJ7" s="24"/>
      <c r="AK7" s="85"/>
      <c r="AL7" s="24"/>
      <c r="AM7" s="85"/>
      <c r="AN7" s="24"/>
      <c r="AO7" s="85"/>
      <c r="AP7" s="24"/>
      <c r="AQ7" s="85"/>
      <c r="AR7" s="24"/>
      <c r="AS7" s="85" t="e">
        <f t="shared" si="1"/>
        <v>#DIV/0!</v>
      </c>
      <c r="AT7" s="74">
        <f t="shared" si="2"/>
        <v>0</v>
      </c>
      <c r="AV7" s="35" t="s">
        <v>24</v>
      </c>
      <c r="AW7" s="24"/>
      <c r="AX7" s="85" t="e">
        <f t="shared" si="3"/>
        <v>#DIV/0!</v>
      </c>
      <c r="AY7" s="24"/>
      <c r="AZ7" s="85"/>
      <c r="BA7" s="24"/>
      <c r="BB7" s="85"/>
      <c r="BC7" s="24"/>
      <c r="BD7" s="85"/>
      <c r="BE7" s="24"/>
      <c r="BF7" s="85"/>
      <c r="BG7" s="24"/>
      <c r="BH7" s="85" t="e">
        <f t="shared" si="4"/>
        <v>#DIV/0!</v>
      </c>
      <c r="BI7" s="74">
        <f t="shared" si="5"/>
        <v>0</v>
      </c>
      <c r="BK7" s="35" t="s">
        <v>24</v>
      </c>
      <c r="BL7" s="24"/>
      <c r="BM7" s="85" t="e">
        <f t="shared" si="6"/>
        <v>#DIV/0!</v>
      </c>
      <c r="BN7" s="24"/>
      <c r="BO7" s="85" t="e">
        <f t="shared" si="7"/>
        <v>#DIV/0!</v>
      </c>
      <c r="BP7" s="24"/>
      <c r="BQ7" s="85" t="e">
        <f t="shared" si="8"/>
        <v>#DIV/0!</v>
      </c>
      <c r="BR7" s="24"/>
      <c r="BS7" s="85" t="e">
        <f t="shared" si="9"/>
        <v>#DIV/0!</v>
      </c>
      <c r="BT7" s="24"/>
      <c r="BU7" s="85" t="e">
        <f t="shared" si="10"/>
        <v>#DIV/0!</v>
      </c>
      <c r="BV7" s="24"/>
      <c r="BW7" s="85" t="e">
        <f t="shared" si="11"/>
        <v>#DIV/0!</v>
      </c>
      <c r="BX7" s="24"/>
      <c r="BY7" s="85" t="e">
        <f t="shared" si="16"/>
        <v>#DIV/0!</v>
      </c>
      <c r="BZ7" s="74">
        <f t="shared" si="17"/>
        <v>0</v>
      </c>
      <c r="CB7" s="8" t="s">
        <v>24</v>
      </c>
      <c r="CC7" s="90"/>
    </row>
    <row r="8" spans="1:81" ht="13.5" thickBot="1" x14ac:dyDescent="0.25">
      <c r="A8" s="3"/>
      <c r="B8" s="36" t="s">
        <v>34</v>
      </c>
      <c r="C8" s="68">
        <f>SUM(C4:C7)</f>
        <v>0</v>
      </c>
      <c r="D8" s="53"/>
      <c r="E8" s="68"/>
      <c r="F8" s="53"/>
      <c r="G8" s="68"/>
      <c r="H8" s="53"/>
      <c r="I8" s="68"/>
      <c r="J8" s="53"/>
      <c r="K8" s="68">
        <f>SUM(K4:K7)</f>
        <v>0</v>
      </c>
      <c r="L8" s="53" t="e">
        <f t="shared" si="12"/>
        <v>#DIV/0!</v>
      </c>
      <c r="M8" s="75">
        <f t="shared" si="0"/>
        <v>0</v>
      </c>
      <c r="P8" s="36" t="s">
        <v>34</v>
      </c>
      <c r="Q8" s="68">
        <f>SUM(Q4:Q7)</f>
        <v>0</v>
      </c>
      <c r="R8" s="53"/>
      <c r="S8" s="68">
        <f>SUM(S4:S7)</f>
        <v>0</v>
      </c>
      <c r="T8" s="53"/>
      <c r="U8" s="169" t="e">
        <f t="shared" si="13"/>
        <v>#DIV/0!</v>
      </c>
      <c r="V8" s="39"/>
      <c r="W8" s="68">
        <f>SUM(W4:W7)</f>
        <v>0</v>
      </c>
      <c r="X8" s="53"/>
      <c r="Y8" s="68">
        <f>SUM(Y4:Y7)</f>
        <v>0</v>
      </c>
      <c r="Z8" s="53"/>
      <c r="AA8" s="68">
        <f>SUM(AA4:AA7)</f>
        <v>0</v>
      </c>
      <c r="AB8" s="53"/>
      <c r="AC8" s="68">
        <f>SUM(AC4:AC7)</f>
        <v>0</v>
      </c>
      <c r="AD8" s="53" t="e">
        <f t="shared" si="14"/>
        <v>#DIV/0!</v>
      </c>
      <c r="AE8" s="75">
        <f t="shared" si="15"/>
        <v>0</v>
      </c>
      <c r="AG8" s="36" t="s">
        <v>34</v>
      </c>
      <c r="AH8" s="68">
        <f>SUM(AH4:AH7)</f>
        <v>0</v>
      </c>
      <c r="AI8" s="53"/>
      <c r="AJ8" s="68">
        <f>SUM(AJ4:AJ7)</f>
        <v>0</v>
      </c>
      <c r="AK8" s="53"/>
      <c r="AL8" s="68">
        <f>SUM(AL4:AL7)</f>
        <v>0</v>
      </c>
      <c r="AM8" s="53"/>
      <c r="AN8" s="68">
        <f>SUM(AN4:AN7)</f>
        <v>0</v>
      </c>
      <c r="AO8" s="53"/>
      <c r="AP8" s="68">
        <f>SUM(AP4:AP7)</f>
        <v>0</v>
      </c>
      <c r="AQ8" s="53"/>
      <c r="AR8" s="68">
        <f>SUM(AR4:AR7)</f>
        <v>0</v>
      </c>
      <c r="AS8" s="53" t="e">
        <f t="shared" si="1"/>
        <v>#DIV/0!</v>
      </c>
      <c r="AT8" s="75">
        <f t="shared" si="2"/>
        <v>0</v>
      </c>
      <c r="AV8" s="36" t="s">
        <v>34</v>
      </c>
      <c r="AW8" s="68">
        <f>SUM(AW4:AW7)</f>
        <v>0</v>
      </c>
      <c r="AX8" s="53" t="e">
        <f t="shared" si="3"/>
        <v>#DIV/0!</v>
      </c>
      <c r="AY8" s="68">
        <f>SUM(AY4:AY7)</f>
        <v>0</v>
      </c>
      <c r="AZ8" s="53"/>
      <c r="BA8" s="68">
        <f>SUM(BA4:BA7)</f>
        <v>0</v>
      </c>
      <c r="BB8" s="53"/>
      <c r="BC8" s="68">
        <f>SUM(BC4:BC7)</f>
        <v>0</v>
      </c>
      <c r="BD8" s="53"/>
      <c r="BE8" s="68">
        <f>SUM(BE4:BE7)</f>
        <v>0</v>
      </c>
      <c r="BF8" s="53"/>
      <c r="BG8" s="68">
        <f>SUM(BG4:BG7)</f>
        <v>0</v>
      </c>
      <c r="BH8" s="53" t="e">
        <f t="shared" si="4"/>
        <v>#DIV/0!</v>
      </c>
      <c r="BI8" s="75">
        <f t="shared" si="5"/>
        <v>0</v>
      </c>
      <c r="BK8" s="36" t="s">
        <v>34</v>
      </c>
      <c r="BL8" s="68">
        <f>SUM(BL4:BL7)</f>
        <v>0</v>
      </c>
      <c r="BM8" s="53" t="e">
        <f t="shared" si="6"/>
        <v>#DIV/0!</v>
      </c>
      <c r="BN8" s="68">
        <f>SUM(BN4:BN7)</f>
        <v>0</v>
      </c>
      <c r="BO8" s="53" t="e">
        <f t="shared" si="7"/>
        <v>#DIV/0!</v>
      </c>
      <c r="BP8" s="68">
        <f>SUM(BP4:BP7)</f>
        <v>0</v>
      </c>
      <c r="BQ8" s="53" t="e">
        <f t="shared" si="8"/>
        <v>#DIV/0!</v>
      </c>
      <c r="BR8" s="68">
        <f>SUM(BR4:BR7)</f>
        <v>0</v>
      </c>
      <c r="BS8" s="53" t="e">
        <f t="shared" si="9"/>
        <v>#DIV/0!</v>
      </c>
      <c r="BT8" s="68">
        <f>SUM(BT4:BT7)</f>
        <v>0</v>
      </c>
      <c r="BU8" s="53" t="e">
        <f t="shared" si="10"/>
        <v>#DIV/0!</v>
      </c>
      <c r="BV8" s="68">
        <f>SUM(BV4:BV7)</f>
        <v>0</v>
      </c>
      <c r="BW8" s="53" t="e">
        <f t="shared" si="11"/>
        <v>#DIV/0!</v>
      </c>
      <c r="BX8" s="68">
        <f>SUM(BX4:BX7)</f>
        <v>0</v>
      </c>
      <c r="BY8" s="53" t="e">
        <f t="shared" si="16"/>
        <v>#DIV/0!</v>
      </c>
      <c r="BZ8" s="75">
        <f t="shared" si="17"/>
        <v>0</v>
      </c>
      <c r="CB8" s="11" t="s">
        <v>34</v>
      </c>
      <c r="CC8" s="90"/>
    </row>
    <row r="9" spans="1:81" x14ac:dyDescent="0.2">
      <c r="A9" s="1">
        <v>97212</v>
      </c>
      <c r="B9" s="33" t="s">
        <v>9</v>
      </c>
      <c r="C9" s="70"/>
      <c r="D9" s="86"/>
      <c r="E9" s="70"/>
      <c r="F9" s="86"/>
      <c r="G9" s="70"/>
      <c r="H9" s="86"/>
      <c r="I9" s="70"/>
      <c r="J9" s="86"/>
      <c r="K9" s="70"/>
      <c r="L9" s="86" t="e">
        <f t="shared" si="12"/>
        <v>#DIV/0!</v>
      </c>
      <c r="M9" s="72">
        <f t="shared" si="0"/>
        <v>0</v>
      </c>
      <c r="P9" s="33" t="s">
        <v>9</v>
      </c>
      <c r="Q9" s="70"/>
      <c r="R9" s="86"/>
      <c r="S9" s="70"/>
      <c r="T9" s="86"/>
      <c r="U9" s="169" t="e">
        <f t="shared" si="13"/>
        <v>#DIV/0!</v>
      </c>
      <c r="V9" s="171"/>
      <c r="W9" s="70"/>
      <c r="X9" s="86"/>
      <c r="Y9" s="70"/>
      <c r="Z9" s="86"/>
      <c r="AA9" s="22"/>
      <c r="AB9" s="86"/>
      <c r="AC9" s="22"/>
      <c r="AD9" s="86" t="e">
        <f t="shared" si="14"/>
        <v>#DIV/0!</v>
      </c>
      <c r="AE9" s="72">
        <f t="shared" si="15"/>
        <v>0</v>
      </c>
      <c r="AG9" s="33" t="s">
        <v>9</v>
      </c>
      <c r="AH9" s="70"/>
      <c r="AI9" s="86"/>
      <c r="AJ9" s="70"/>
      <c r="AK9" s="86"/>
      <c r="AL9" s="70"/>
      <c r="AM9" s="86"/>
      <c r="AN9" s="70"/>
      <c r="AO9" s="86"/>
      <c r="AP9" s="70"/>
      <c r="AQ9" s="86"/>
      <c r="AR9" s="70"/>
      <c r="AS9" s="86" t="e">
        <f t="shared" si="1"/>
        <v>#DIV/0!</v>
      </c>
      <c r="AT9" s="72">
        <f t="shared" si="2"/>
        <v>0</v>
      </c>
      <c r="AV9" s="33" t="s">
        <v>9</v>
      </c>
      <c r="AW9" s="70"/>
      <c r="AX9" s="86" t="e">
        <f t="shared" si="3"/>
        <v>#DIV/0!</v>
      </c>
      <c r="AY9" s="70"/>
      <c r="AZ9" s="86"/>
      <c r="BA9" s="70"/>
      <c r="BB9" s="86"/>
      <c r="BC9" s="70"/>
      <c r="BD9" s="86"/>
      <c r="BE9" s="70"/>
      <c r="BF9" s="86"/>
      <c r="BG9" s="70"/>
      <c r="BH9" s="86" t="e">
        <f t="shared" si="4"/>
        <v>#DIV/0!</v>
      </c>
      <c r="BI9" s="72">
        <f t="shared" si="5"/>
        <v>0</v>
      </c>
      <c r="BK9" s="33" t="s">
        <v>9</v>
      </c>
      <c r="BL9" s="70"/>
      <c r="BM9" s="86" t="e">
        <f t="shared" si="6"/>
        <v>#DIV/0!</v>
      </c>
      <c r="BN9" s="70"/>
      <c r="BO9" s="86" t="e">
        <f t="shared" si="7"/>
        <v>#DIV/0!</v>
      </c>
      <c r="BP9" s="70"/>
      <c r="BQ9" s="86" t="e">
        <f t="shared" si="8"/>
        <v>#DIV/0!</v>
      </c>
      <c r="BR9" s="70"/>
      <c r="BS9" s="86" t="e">
        <f t="shared" si="9"/>
        <v>#DIV/0!</v>
      </c>
      <c r="BT9" s="70"/>
      <c r="BU9" s="86" t="e">
        <f t="shared" si="10"/>
        <v>#DIV/0!</v>
      </c>
      <c r="BV9" s="70"/>
      <c r="BW9" s="86" t="e">
        <f t="shared" si="11"/>
        <v>#DIV/0!</v>
      </c>
      <c r="BX9" s="70"/>
      <c r="BY9" s="86" t="e">
        <f t="shared" si="16"/>
        <v>#DIV/0!</v>
      </c>
      <c r="BZ9" s="72">
        <f t="shared" si="17"/>
        <v>0</v>
      </c>
      <c r="CB9" s="6" t="s">
        <v>9</v>
      </c>
      <c r="CC9" s="91" t="s">
        <v>119</v>
      </c>
    </row>
    <row r="10" spans="1:81" x14ac:dyDescent="0.2">
      <c r="A10" s="1">
        <v>97222</v>
      </c>
      <c r="B10" s="34" t="s">
        <v>17</v>
      </c>
      <c r="C10" s="22"/>
      <c r="D10" s="84"/>
      <c r="E10" s="22"/>
      <c r="F10" s="84"/>
      <c r="G10" s="22"/>
      <c r="H10" s="84"/>
      <c r="I10" s="22"/>
      <c r="J10" s="84"/>
      <c r="K10" s="22"/>
      <c r="L10" s="84" t="e">
        <f t="shared" si="12"/>
        <v>#DIV/0!</v>
      </c>
      <c r="M10" s="73">
        <f t="shared" si="0"/>
        <v>0</v>
      </c>
      <c r="P10" s="34" t="s">
        <v>17</v>
      </c>
      <c r="Q10" s="22"/>
      <c r="R10" s="84"/>
      <c r="S10" s="22"/>
      <c r="T10" s="84"/>
      <c r="U10" s="169" t="e">
        <f t="shared" si="13"/>
        <v>#DIV/0!</v>
      </c>
      <c r="V10" s="169"/>
      <c r="W10" s="22"/>
      <c r="X10" s="84"/>
      <c r="Y10" s="22"/>
      <c r="Z10" s="84"/>
      <c r="AA10" s="22"/>
      <c r="AB10" s="84"/>
      <c r="AC10" s="22"/>
      <c r="AD10" s="84" t="e">
        <f t="shared" si="14"/>
        <v>#DIV/0!</v>
      </c>
      <c r="AE10" s="73">
        <f t="shared" si="15"/>
        <v>0</v>
      </c>
      <c r="AG10" s="34" t="s">
        <v>17</v>
      </c>
      <c r="AH10" s="22"/>
      <c r="AI10" s="84"/>
      <c r="AJ10" s="22"/>
      <c r="AK10" s="84"/>
      <c r="AL10" s="22"/>
      <c r="AM10" s="84"/>
      <c r="AN10" s="22"/>
      <c r="AO10" s="84"/>
      <c r="AP10" s="22"/>
      <c r="AQ10" s="84"/>
      <c r="AR10" s="22"/>
      <c r="AS10" s="84" t="e">
        <f t="shared" si="1"/>
        <v>#DIV/0!</v>
      </c>
      <c r="AT10" s="73">
        <f t="shared" si="2"/>
        <v>0</v>
      </c>
      <c r="AV10" s="34" t="s">
        <v>17</v>
      </c>
      <c r="AW10" s="22"/>
      <c r="AX10" s="84" t="e">
        <f t="shared" si="3"/>
        <v>#DIV/0!</v>
      </c>
      <c r="AY10" s="22"/>
      <c r="AZ10" s="84"/>
      <c r="BA10" s="22"/>
      <c r="BB10" s="84"/>
      <c r="BC10" s="22"/>
      <c r="BD10" s="84"/>
      <c r="BE10" s="22"/>
      <c r="BF10" s="84"/>
      <c r="BG10" s="22"/>
      <c r="BH10" s="84" t="e">
        <f t="shared" si="4"/>
        <v>#DIV/0!</v>
      </c>
      <c r="BI10" s="73">
        <f t="shared" si="5"/>
        <v>0</v>
      </c>
      <c r="BK10" s="34" t="s">
        <v>17</v>
      </c>
      <c r="BL10" s="22"/>
      <c r="BM10" s="84" t="e">
        <f t="shared" si="6"/>
        <v>#DIV/0!</v>
      </c>
      <c r="BN10" s="22"/>
      <c r="BO10" s="84" t="e">
        <f t="shared" si="7"/>
        <v>#DIV/0!</v>
      </c>
      <c r="BP10" s="22"/>
      <c r="BQ10" s="84" t="e">
        <f t="shared" si="8"/>
        <v>#DIV/0!</v>
      </c>
      <c r="BR10" s="22"/>
      <c r="BS10" s="84" t="e">
        <f t="shared" si="9"/>
        <v>#DIV/0!</v>
      </c>
      <c r="BT10" s="22"/>
      <c r="BU10" s="84" t="e">
        <f t="shared" si="10"/>
        <v>#DIV/0!</v>
      </c>
      <c r="BV10" s="22"/>
      <c r="BW10" s="84" t="e">
        <f t="shared" si="11"/>
        <v>#DIV/0!</v>
      </c>
      <c r="BX10" s="22"/>
      <c r="BY10" s="84" t="e">
        <f t="shared" si="16"/>
        <v>#DIV/0!</v>
      </c>
      <c r="BZ10" s="73">
        <f t="shared" si="17"/>
        <v>0</v>
      </c>
      <c r="CB10" s="7" t="s">
        <v>17</v>
      </c>
      <c r="CC10" s="90"/>
    </row>
    <row r="11" spans="1:81" x14ac:dyDescent="0.2">
      <c r="A11" s="1">
        <v>97228</v>
      </c>
      <c r="B11" s="34" t="s">
        <v>23</v>
      </c>
      <c r="C11" s="22"/>
      <c r="D11" s="84"/>
      <c r="E11" s="22"/>
      <c r="F11" s="84"/>
      <c r="G11" s="22"/>
      <c r="H11" s="84"/>
      <c r="I11" s="22"/>
      <c r="J11" s="84"/>
      <c r="K11" s="22"/>
      <c r="L11" s="84" t="e">
        <f t="shared" si="12"/>
        <v>#DIV/0!</v>
      </c>
      <c r="M11" s="73">
        <f t="shared" si="0"/>
        <v>0</v>
      </c>
      <c r="P11" s="34" t="s">
        <v>23</v>
      </c>
      <c r="Q11" s="22"/>
      <c r="R11" s="84"/>
      <c r="S11" s="22"/>
      <c r="T11" s="84"/>
      <c r="U11" s="169" t="e">
        <f t="shared" si="13"/>
        <v>#DIV/0!</v>
      </c>
      <c r="V11" s="169"/>
      <c r="W11" s="22"/>
      <c r="X11" s="84"/>
      <c r="Y11" s="22"/>
      <c r="Z11" s="84"/>
      <c r="AA11" s="22"/>
      <c r="AB11" s="84"/>
      <c r="AC11" s="22"/>
      <c r="AD11" s="84" t="e">
        <f t="shared" si="14"/>
        <v>#DIV/0!</v>
      </c>
      <c r="AE11" s="73">
        <f t="shared" si="15"/>
        <v>0</v>
      </c>
      <c r="AG11" s="34" t="s">
        <v>23</v>
      </c>
      <c r="AH11" s="22"/>
      <c r="AI11" s="84"/>
      <c r="AJ11" s="22"/>
      <c r="AK11" s="84"/>
      <c r="AL11" s="22"/>
      <c r="AM11" s="84"/>
      <c r="AN11" s="22"/>
      <c r="AO11" s="84"/>
      <c r="AP11" s="22"/>
      <c r="AQ11" s="84"/>
      <c r="AR11" s="22"/>
      <c r="AS11" s="84" t="e">
        <f t="shared" si="1"/>
        <v>#DIV/0!</v>
      </c>
      <c r="AT11" s="73">
        <f t="shared" si="2"/>
        <v>0</v>
      </c>
      <c r="AV11" s="34" t="s">
        <v>23</v>
      </c>
      <c r="AW11" s="22"/>
      <c r="AX11" s="84" t="e">
        <f t="shared" si="3"/>
        <v>#DIV/0!</v>
      </c>
      <c r="AY11" s="22"/>
      <c r="AZ11" s="84"/>
      <c r="BA11" s="22"/>
      <c r="BB11" s="84"/>
      <c r="BC11" s="22"/>
      <c r="BD11" s="84"/>
      <c r="BE11" s="22"/>
      <c r="BF11" s="84"/>
      <c r="BG11" s="22"/>
      <c r="BH11" s="84" t="e">
        <f t="shared" si="4"/>
        <v>#DIV/0!</v>
      </c>
      <c r="BI11" s="73">
        <f t="shared" si="5"/>
        <v>0</v>
      </c>
      <c r="BK11" s="34" t="s">
        <v>23</v>
      </c>
      <c r="BL11" s="22"/>
      <c r="BM11" s="84" t="e">
        <f t="shared" si="6"/>
        <v>#DIV/0!</v>
      </c>
      <c r="BN11" s="22"/>
      <c r="BO11" s="84" t="e">
        <f t="shared" si="7"/>
        <v>#DIV/0!</v>
      </c>
      <c r="BP11" s="22"/>
      <c r="BQ11" s="84" t="e">
        <f t="shared" si="8"/>
        <v>#DIV/0!</v>
      </c>
      <c r="BR11" s="22"/>
      <c r="BS11" s="84" t="e">
        <f t="shared" si="9"/>
        <v>#DIV/0!</v>
      </c>
      <c r="BT11" s="22"/>
      <c r="BU11" s="84" t="e">
        <f t="shared" si="10"/>
        <v>#DIV/0!</v>
      </c>
      <c r="BV11" s="22"/>
      <c r="BW11" s="84" t="e">
        <f t="shared" si="11"/>
        <v>#DIV/0!</v>
      </c>
      <c r="BX11" s="22"/>
      <c r="BY11" s="84" t="e">
        <f t="shared" si="16"/>
        <v>#DIV/0!</v>
      </c>
      <c r="BZ11" s="73">
        <f t="shared" si="17"/>
        <v>0</v>
      </c>
      <c r="CB11" s="7" t="s">
        <v>23</v>
      </c>
      <c r="CC11" s="90"/>
    </row>
    <row r="12" spans="1:81" x14ac:dyDescent="0.2">
      <c r="A12" s="1">
        <v>97230</v>
      </c>
      <c r="B12" s="35" t="s">
        <v>25</v>
      </c>
      <c r="C12" s="24"/>
      <c r="D12" s="85"/>
      <c r="E12" s="24"/>
      <c r="F12" s="85"/>
      <c r="G12" s="24"/>
      <c r="H12" s="85"/>
      <c r="I12" s="24"/>
      <c r="J12" s="85"/>
      <c r="K12" s="24"/>
      <c r="L12" s="85" t="e">
        <f t="shared" si="12"/>
        <v>#DIV/0!</v>
      </c>
      <c r="M12" s="74">
        <f t="shared" si="0"/>
        <v>0</v>
      </c>
      <c r="P12" s="35" t="s">
        <v>25</v>
      </c>
      <c r="Q12" s="24"/>
      <c r="R12" s="85"/>
      <c r="S12" s="24"/>
      <c r="T12" s="85"/>
      <c r="U12" s="169" t="e">
        <f t="shared" si="13"/>
        <v>#DIV/0!</v>
      </c>
      <c r="V12" s="170"/>
      <c r="W12" s="24"/>
      <c r="X12" s="85"/>
      <c r="Y12" s="24"/>
      <c r="Z12" s="85"/>
      <c r="AA12" s="22"/>
      <c r="AB12" s="85"/>
      <c r="AC12" s="22"/>
      <c r="AD12" s="85" t="e">
        <f t="shared" si="14"/>
        <v>#DIV/0!</v>
      </c>
      <c r="AE12" s="74">
        <f t="shared" si="15"/>
        <v>0</v>
      </c>
      <c r="AG12" s="35" t="s">
        <v>25</v>
      </c>
      <c r="AH12" s="24"/>
      <c r="AI12" s="85"/>
      <c r="AJ12" s="24"/>
      <c r="AK12" s="85"/>
      <c r="AL12" s="24"/>
      <c r="AM12" s="85"/>
      <c r="AN12" s="24"/>
      <c r="AO12" s="85"/>
      <c r="AP12" s="24"/>
      <c r="AQ12" s="85"/>
      <c r="AR12" s="24"/>
      <c r="AS12" s="85" t="e">
        <f t="shared" si="1"/>
        <v>#DIV/0!</v>
      </c>
      <c r="AT12" s="74">
        <f t="shared" si="2"/>
        <v>0</v>
      </c>
      <c r="AV12" s="35" t="s">
        <v>25</v>
      </c>
      <c r="AW12" s="24"/>
      <c r="AX12" s="85" t="e">
        <f t="shared" si="3"/>
        <v>#DIV/0!</v>
      </c>
      <c r="AY12" s="24"/>
      <c r="AZ12" s="85"/>
      <c r="BA12" s="24"/>
      <c r="BB12" s="85"/>
      <c r="BC12" s="24"/>
      <c r="BD12" s="85"/>
      <c r="BE12" s="24"/>
      <c r="BF12" s="85"/>
      <c r="BG12" s="24"/>
      <c r="BH12" s="85" t="e">
        <f t="shared" si="4"/>
        <v>#DIV/0!</v>
      </c>
      <c r="BI12" s="74">
        <f t="shared" si="5"/>
        <v>0</v>
      </c>
      <c r="BK12" s="35" t="s">
        <v>25</v>
      </c>
      <c r="BL12" s="24"/>
      <c r="BM12" s="85" t="e">
        <f t="shared" si="6"/>
        <v>#DIV/0!</v>
      </c>
      <c r="BN12" s="24"/>
      <c r="BO12" s="85" t="e">
        <f t="shared" si="7"/>
        <v>#DIV/0!</v>
      </c>
      <c r="BP12" s="24"/>
      <c r="BQ12" s="85" t="e">
        <f t="shared" si="8"/>
        <v>#DIV/0!</v>
      </c>
      <c r="BR12" s="24"/>
      <c r="BS12" s="85" t="e">
        <f t="shared" si="9"/>
        <v>#DIV/0!</v>
      </c>
      <c r="BT12" s="24"/>
      <c r="BU12" s="85" t="e">
        <f t="shared" si="10"/>
        <v>#DIV/0!</v>
      </c>
      <c r="BV12" s="24"/>
      <c r="BW12" s="85" t="e">
        <f t="shared" si="11"/>
        <v>#DIV/0!</v>
      </c>
      <c r="BX12" s="24"/>
      <c r="BY12" s="85" t="e">
        <f t="shared" si="16"/>
        <v>#DIV/0!</v>
      </c>
      <c r="BZ12" s="74">
        <f t="shared" si="17"/>
        <v>0</v>
      </c>
      <c r="CB12" s="8" t="s">
        <v>25</v>
      </c>
      <c r="CC12" s="90"/>
    </row>
    <row r="13" spans="1:81" x14ac:dyDescent="0.2">
      <c r="A13" s="3"/>
      <c r="B13" s="37" t="s">
        <v>35</v>
      </c>
      <c r="C13" s="26">
        <f>SUM(C9:C12)</f>
        <v>0</v>
      </c>
      <c r="D13" s="27"/>
      <c r="E13" s="26"/>
      <c r="F13" s="27"/>
      <c r="G13" s="26"/>
      <c r="H13" s="27"/>
      <c r="I13" s="26"/>
      <c r="J13" s="27"/>
      <c r="K13" s="26">
        <f>SUM(K9:K12)</f>
        <v>0</v>
      </c>
      <c r="L13" s="27" t="e">
        <f t="shared" si="12"/>
        <v>#DIV/0!</v>
      </c>
      <c r="M13" s="76">
        <f t="shared" si="0"/>
        <v>0</v>
      </c>
      <c r="P13" s="37" t="s">
        <v>35</v>
      </c>
      <c r="Q13" s="26">
        <f>SUM(Q9:Q12)</f>
        <v>0</v>
      </c>
      <c r="R13" s="27"/>
      <c r="S13" s="26">
        <f>SUM(S9:S12)</f>
        <v>0</v>
      </c>
      <c r="T13" s="27"/>
      <c r="U13" s="169" t="e">
        <f t="shared" si="13"/>
        <v>#DIV/0!</v>
      </c>
      <c r="V13" s="40"/>
      <c r="W13" s="26">
        <f>SUM(W9:W12)</f>
        <v>0</v>
      </c>
      <c r="X13" s="27"/>
      <c r="Y13" s="26">
        <f>SUM(Y9:Y12)</f>
        <v>0</v>
      </c>
      <c r="Z13" s="27"/>
      <c r="AA13" s="26">
        <f>SUM(AA9:AA12)</f>
        <v>0</v>
      </c>
      <c r="AB13" s="27"/>
      <c r="AC13" s="26">
        <f>SUM(AC9:AC12)</f>
        <v>0</v>
      </c>
      <c r="AD13" s="27" t="e">
        <f t="shared" si="14"/>
        <v>#DIV/0!</v>
      </c>
      <c r="AE13" s="76">
        <f t="shared" si="15"/>
        <v>0</v>
      </c>
      <c r="AG13" s="37" t="s">
        <v>35</v>
      </c>
      <c r="AH13" s="26">
        <f>SUM(AH9:AH12)</f>
        <v>0</v>
      </c>
      <c r="AI13" s="27"/>
      <c r="AJ13" s="26">
        <f>SUM(AJ9:AJ12)</f>
        <v>0</v>
      </c>
      <c r="AK13" s="27"/>
      <c r="AL13" s="26">
        <f>SUM(AL9:AL12)</f>
        <v>0</v>
      </c>
      <c r="AM13" s="27"/>
      <c r="AN13" s="26">
        <f>SUM(AN9:AN12)</f>
        <v>0</v>
      </c>
      <c r="AO13" s="27"/>
      <c r="AP13" s="26">
        <f>SUM(AP9:AP12)</f>
        <v>0</v>
      </c>
      <c r="AQ13" s="27"/>
      <c r="AR13" s="26">
        <f>SUM(AR9:AR12)</f>
        <v>0</v>
      </c>
      <c r="AS13" s="27" t="e">
        <f t="shared" si="1"/>
        <v>#DIV/0!</v>
      </c>
      <c r="AT13" s="76">
        <f t="shared" si="2"/>
        <v>0</v>
      </c>
      <c r="AV13" s="37" t="s">
        <v>35</v>
      </c>
      <c r="AW13" s="26">
        <f>SUM(AW9:AW12)</f>
        <v>0</v>
      </c>
      <c r="AX13" s="27" t="e">
        <f t="shared" si="3"/>
        <v>#DIV/0!</v>
      </c>
      <c r="AY13" s="26">
        <f>SUM(AY9:AY12)</f>
        <v>0</v>
      </c>
      <c r="AZ13" s="27"/>
      <c r="BA13" s="26">
        <f>SUM(BA9:BA12)</f>
        <v>0</v>
      </c>
      <c r="BB13" s="27"/>
      <c r="BC13" s="26">
        <f>SUM(BC9:BC12)</f>
        <v>0</v>
      </c>
      <c r="BD13" s="27"/>
      <c r="BE13" s="26">
        <f>SUM(BE9:BE12)</f>
        <v>0</v>
      </c>
      <c r="BF13" s="27"/>
      <c r="BG13" s="26">
        <f>SUM(BG9:BG12)</f>
        <v>0</v>
      </c>
      <c r="BH13" s="27" t="e">
        <f t="shared" si="4"/>
        <v>#DIV/0!</v>
      </c>
      <c r="BI13" s="76">
        <f t="shared" si="5"/>
        <v>0</v>
      </c>
      <c r="BK13" s="37" t="s">
        <v>35</v>
      </c>
      <c r="BL13" s="26">
        <f>SUM(BL9:BL12)</f>
        <v>0</v>
      </c>
      <c r="BM13" s="27" t="e">
        <f t="shared" si="6"/>
        <v>#DIV/0!</v>
      </c>
      <c r="BN13" s="26">
        <f>SUM(BN9:BN12)</f>
        <v>0</v>
      </c>
      <c r="BO13" s="27" t="e">
        <f t="shared" si="7"/>
        <v>#DIV/0!</v>
      </c>
      <c r="BP13" s="26">
        <f>SUM(BP9:BP12)</f>
        <v>0</v>
      </c>
      <c r="BQ13" s="27" t="e">
        <f t="shared" si="8"/>
        <v>#DIV/0!</v>
      </c>
      <c r="BR13" s="26">
        <f>SUM(BR9:BR12)</f>
        <v>0</v>
      </c>
      <c r="BS13" s="27" t="e">
        <f t="shared" si="9"/>
        <v>#DIV/0!</v>
      </c>
      <c r="BT13" s="26">
        <f>SUM(BT9:BT12)</f>
        <v>0</v>
      </c>
      <c r="BU13" s="27" t="e">
        <f t="shared" si="10"/>
        <v>#DIV/0!</v>
      </c>
      <c r="BV13" s="26">
        <f>SUM(BV9:BV12)</f>
        <v>0</v>
      </c>
      <c r="BW13" s="27" t="e">
        <f t="shared" si="11"/>
        <v>#DIV/0!</v>
      </c>
      <c r="BX13" s="26">
        <f>SUM(BX9:BX12)</f>
        <v>0</v>
      </c>
      <c r="BY13" s="27" t="e">
        <f t="shared" si="16"/>
        <v>#DIV/0!</v>
      </c>
      <c r="BZ13" s="76">
        <f t="shared" si="17"/>
        <v>0</v>
      </c>
      <c r="CB13" s="9" t="s">
        <v>35</v>
      </c>
      <c r="CC13" s="90"/>
    </row>
    <row r="14" spans="1:81" x14ac:dyDescent="0.2">
      <c r="A14" s="1">
        <v>97201</v>
      </c>
      <c r="B14" s="38" t="s">
        <v>32</v>
      </c>
      <c r="C14" s="20"/>
      <c r="D14" s="87"/>
      <c r="E14" s="20"/>
      <c r="F14" s="87"/>
      <c r="G14" s="20"/>
      <c r="H14" s="87"/>
      <c r="I14" s="20"/>
      <c r="J14" s="87"/>
      <c r="K14" s="20"/>
      <c r="L14" s="87" t="e">
        <f t="shared" si="12"/>
        <v>#DIV/0!</v>
      </c>
      <c r="M14" s="77">
        <f t="shared" si="0"/>
        <v>0</v>
      </c>
      <c r="P14" s="38" t="s">
        <v>32</v>
      </c>
      <c r="Q14" s="20"/>
      <c r="R14" s="87"/>
      <c r="S14" s="20"/>
      <c r="T14" s="87"/>
      <c r="U14" s="169" t="e">
        <f t="shared" si="13"/>
        <v>#DIV/0!</v>
      </c>
      <c r="V14" s="172"/>
      <c r="W14" s="20"/>
      <c r="X14" s="87"/>
      <c r="Y14" s="20"/>
      <c r="Z14" s="87"/>
      <c r="AA14" s="22"/>
      <c r="AB14" s="87"/>
      <c r="AC14" s="22"/>
      <c r="AD14" s="87" t="e">
        <f t="shared" si="14"/>
        <v>#DIV/0!</v>
      </c>
      <c r="AE14" s="77">
        <f t="shared" si="15"/>
        <v>0</v>
      </c>
      <c r="AG14" s="38" t="s">
        <v>32</v>
      </c>
      <c r="AH14" s="20"/>
      <c r="AI14" s="87"/>
      <c r="AJ14" s="20"/>
      <c r="AK14" s="87"/>
      <c r="AL14" s="20"/>
      <c r="AM14" s="87"/>
      <c r="AN14" s="20"/>
      <c r="AO14" s="87"/>
      <c r="AP14" s="20"/>
      <c r="AQ14" s="87"/>
      <c r="AR14" s="20"/>
      <c r="AS14" s="87" t="e">
        <f t="shared" si="1"/>
        <v>#DIV/0!</v>
      </c>
      <c r="AT14" s="77">
        <f t="shared" si="2"/>
        <v>0</v>
      </c>
      <c r="AV14" s="38" t="s">
        <v>32</v>
      </c>
      <c r="AW14" s="20"/>
      <c r="AX14" s="87" t="e">
        <f t="shared" si="3"/>
        <v>#DIV/0!</v>
      </c>
      <c r="AY14" s="20"/>
      <c r="AZ14" s="87"/>
      <c r="BA14" s="20"/>
      <c r="BB14" s="87"/>
      <c r="BC14" s="20"/>
      <c r="BD14" s="87"/>
      <c r="BE14" s="20"/>
      <c r="BF14" s="87"/>
      <c r="BG14" s="20"/>
      <c r="BH14" s="87" t="e">
        <f t="shared" si="4"/>
        <v>#DIV/0!</v>
      </c>
      <c r="BI14" s="77">
        <f t="shared" si="5"/>
        <v>0</v>
      </c>
      <c r="BK14" s="38" t="s">
        <v>32</v>
      </c>
      <c r="BL14" s="20"/>
      <c r="BM14" s="87" t="e">
        <f t="shared" si="6"/>
        <v>#DIV/0!</v>
      </c>
      <c r="BN14" s="20"/>
      <c r="BO14" s="87" t="e">
        <f t="shared" si="7"/>
        <v>#DIV/0!</v>
      </c>
      <c r="BP14" s="20"/>
      <c r="BQ14" s="87" t="e">
        <f t="shared" si="8"/>
        <v>#DIV/0!</v>
      </c>
      <c r="BR14" s="20"/>
      <c r="BS14" s="87" t="e">
        <f t="shared" si="9"/>
        <v>#DIV/0!</v>
      </c>
      <c r="BT14" s="20"/>
      <c r="BU14" s="87" t="e">
        <f t="shared" si="10"/>
        <v>#DIV/0!</v>
      </c>
      <c r="BV14" s="20"/>
      <c r="BW14" s="87" t="e">
        <f t="shared" si="11"/>
        <v>#DIV/0!</v>
      </c>
      <c r="BX14" s="20"/>
      <c r="BY14" s="87" t="e">
        <f t="shared" si="16"/>
        <v>#DIV/0!</v>
      </c>
      <c r="BZ14" s="77">
        <f t="shared" si="17"/>
        <v>0</v>
      </c>
      <c r="CB14" s="10" t="s">
        <v>32</v>
      </c>
      <c r="CC14" s="90"/>
    </row>
    <row r="15" spans="1:81" x14ac:dyDescent="0.2">
      <c r="A15" s="1">
        <v>97203</v>
      </c>
      <c r="B15" s="34" t="s">
        <v>1</v>
      </c>
      <c r="C15" s="22"/>
      <c r="D15" s="84"/>
      <c r="E15" s="22"/>
      <c r="F15" s="84"/>
      <c r="G15" s="22"/>
      <c r="H15" s="84"/>
      <c r="I15" s="22"/>
      <c r="J15" s="84"/>
      <c r="K15" s="22"/>
      <c r="L15" s="84" t="e">
        <f t="shared" si="12"/>
        <v>#DIV/0!</v>
      </c>
      <c r="M15" s="73">
        <f t="shared" si="0"/>
        <v>0</v>
      </c>
      <c r="P15" s="34" t="s">
        <v>1</v>
      </c>
      <c r="Q15" s="22"/>
      <c r="R15" s="84"/>
      <c r="S15" s="22"/>
      <c r="T15" s="84"/>
      <c r="U15" s="169" t="e">
        <f t="shared" si="13"/>
        <v>#DIV/0!</v>
      </c>
      <c r="V15" s="169"/>
      <c r="W15" s="22"/>
      <c r="X15" s="84"/>
      <c r="Y15" s="22"/>
      <c r="Z15" s="84"/>
      <c r="AA15" s="22"/>
      <c r="AB15" s="84"/>
      <c r="AC15" s="22"/>
      <c r="AD15" s="84" t="e">
        <f t="shared" si="14"/>
        <v>#DIV/0!</v>
      </c>
      <c r="AE15" s="73">
        <f t="shared" si="15"/>
        <v>0</v>
      </c>
      <c r="AG15" s="34" t="s">
        <v>1</v>
      </c>
      <c r="AH15" s="22"/>
      <c r="AI15" s="84"/>
      <c r="AJ15" s="22"/>
      <c r="AK15" s="84"/>
      <c r="AL15" s="22"/>
      <c r="AM15" s="84"/>
      <c r="AN15" s="22"/>
      <c r="AO15" s="84"/>
      <c r="AP15" s="22"/>
      <c r="AQ15" s="84"/>
      <c r="AR15" s="22"/>
      <c r="AS15" s="84" t="e">
        <f t="shared" si="1"/>
        <v>#DIV/0!</v>
      </c>
      <c r="AT15" s="73">
        <f t="shared" si="2"/>
        <v>0</v>
      </c>
      <c r="AV15" s="34" t="s">
        <v>1</v>
      </c>
      <c r="AW15" s="22"/>
      <c r="AX15" s="84" t="e">
        <f t="shared" si="3"/>
        <v>#DIV/0!</v>
      </c>
      <c r="AY15" s="22"/>
      <c r="AZ15" s="84"/>
      <c r="BA15" s="22"/>
      <c r="BB15" s="84"/>
      <c r="BC15" s="22"/>
      <c r="BD15" s="84"/>
      <c r="BE15" s="22"/>
      <c r="BF15" s="84"/>
      <c r="BG15" s="22"/>
      <c r="BH15" s="84" t="e">
        <f t="shared" si="4"/>
        <v>#DIV/0!</v>
      </c>
      <c r="BI15" s="73">
        <f t="shared" si="5"/>
        <v>0</v>
      </c>
      <c r="BK15" s="34" t="s">
        <v>1</v>
      </c>
      <c r="BL15" s="22"/>
      <c r="BM15" s="84" t="e">
        <f t="shared" si="6"/>
        <v>#DIV/0!</v>
      </c>
      <c r="BN15" s="22"/>
      <c r="BO15" s="84" t="e">
        <f t="shared" si="7"/>
        <v>#DIV/0!</v>
      </c>
      <c r="BP15" s="22"/>
      <c r="BQ15" s="84" t="e">
        <f t="shared" si="8"/>
        <v>#DIV/0!</v>
      </c>
      <c r="BR15" s="22"/>
      <c r="BS15" s="84" t="e">
        <f t="shared" si="9"/>
        <v>#DIV/0!</v>
      </c>
      <c r="BT15" s="22"/>
      <c r="BU15" s="84" t="e">
        <f t="shared" si="10"/>
        <v>#DIV/0!</v>
      </c>
      <c r="BV15" s="22"/>
      <c r="BW15" s="84" t="e">
        <f t="shared" si="11"/>
        <v>#DIV/0!</v>
      </c>
      <c r="BX15" s="22"/>
      <c r="BY15" s="84" t="e">
        <f t="shared" si="16"/>
        <v>#DIV/0!</v>
      </c>
      <c r="BZ15" s="73">
        <f t="shared" si="17"/>
        <v>0</v>
      </c>
      <c r="CB15" s="7" t="s">
        <v>1</v>
      </c>
      <c r="CC15" s="90"/>
    </row>
    <row r="16" spans="1:81" x14ac:dyDescent="0.2">
      <c r="A16" s="1">
        <v>97211</v>
      </c>
      <c r="B16" s="34" t="s">
        <v>30</v>
      </c>
      <c r="C16" s="22"/>
      <c r="D16" s="84"/>
      <c r="E16" s="22"/>
      <c r="F16" s="84"/>
      <c r="G16" s="22"/>
      <c r="H16" s="84"/>
      <c r="I16" s="22"/>
      <c r="J16" s="84"/>
      <c r="K16" s="22"/>
      <c r="L16" s="84" t="e">
        <f t="shared" si="12"/>
        <v>#DIV/0!</v>
      </c>
      <c r="M16" s="73">
        <f t="shared" si="0"/>
        <v>0</v>
      </c>
      <c r="P16" s="34" t="s">
        <v>30</v>
      </c>
      <c r="Q16" s="22"/>
      <c r="R16" s="84"/>
      <c r="S16" s="22"/>
      <c r="T16" s="84"/>
      <c r="U16" s="169" t="e">
        <f t="shared" si="13"/>
        <v>#DIV/0!</v>
      </c>
      <c r="V16" s="169"/>
      <c r="W16" s="22"/>
      <c r="X16" s="84"/>
      <c r="Y16" s="22"/>
      <c r="Z16" s="84"/>
      <c r="AA16" s="22"/>
      <c r="AB16" s="84"/>
      <c r="AC16" s="22"/>
      <c r="AD16" s="84" t="e">
        <f t="shared" si="14"/>
        <v>#DIV/0!</v>
      </c>
      <c r="AE16" s="73">
        <f t="shared" si="15"/>
        <v>0</v>
      </c>
      <c r="AG16" s="34" t="s">
        <v>30</v>
      </c>
      <c r="AH16" s="22"/>
      <c r="AI16" s="84"/>
      <c r="AJ16" s="22"/>
      <c r="AK16" s="84"/>
      <c r="AL16" s="22"/>
      <c r="AM16" s="84"/>
      <c r="AN16" s="22"/>
      <c r="AO16" s="84"/>
      <c r="AP16" s="22"/>
      <c r="AQ16" s="84"/>
      <c r="AR16" s="22"/>
      <c r="AS16" s="84" t="e">
        <f t="shared" si="1"/>
        <v>#DIV/0!</v>
      </c>
      <c r="AT16" s="73">
        <f t="shared" si="2"/>
        <v>0</v>
      </c>
      <c r="AV16" s="34" t="s">
        <v>30</v>
      </c>
      <c r="AW16" s="22"/>
      <c r="AX16" s="84" t="e">
        <f t="shared" si="3"/>
        <v>#DIV/0!</v>
      </c>
      <c r="AY16" s="22"/>
      <c r="AZ16" s="84"/>
      <c r="BA16" s="22"/>
      <c r="BB16" s="84"/>
      <c r="BC16" s="22"/>
      <c r="BD16" s="84"/>
      <c r="BE16" s="22"/>
      <c r="BF16" s="84"/>
      <c r="BG16" s="22"/>
      <c r="BH16" s="84" t="e">
        <f t="shared" si="4"/>
        <v>#DIV/0!</v>
      </c>
      <c r="BI16" s="73">
        <f t="shared" si="5"/>
        <v>0</v>
      </c>
      <c r="BK16" s="34" t="s">
        <v>30</v>
      </c>
      <c r="BL16" s="22"/>
      <c r="BM16" s="84" t="e">
        <f t="shared" si="6"/>
        <v>#DIV/0!</v>
      </c>
      <c r="BN16" s="22"/>
      <c r="BO16" s="84" t="e">
        <f t="shared" si="7"/>
        <v>#DIV/0!</v>
      </c>
      <c r="BP16" s="22"/>
      <c r="BQ16" s="84" t="e">
        <f t="shared" si="8"/>
        <v>#DIV/0!</v>
      </c>
      <c r="BR16" s="22"/>
      <c r="BS16" s="84" t="e">
        <f t="shared" si="9"/>
        <v>#DIV/0!</v>
      </c>
      <c r="BT16" s="22"/>
      <c r="BU16" s="84" t="e">
        <f t="shared" si="10"/>
        <v>#DIV/0!</v>
      </c>
      <c r="BV16" s="22"/>
      <c r="BW16" s="84" t="e">
        <f t="shared" si="11"/>
        <v>#DIV/0!</v>
      </c>
      <c r="BX16" s="22"/>
      <c r="BY16" s="84" t="e">
        <f t="shared" si="16"/>
        <v>#DIV/0!</v>
      </c>
      <c r="BZ16" s="73">
        <f t="shared" si="17"/>
        <v>0</v>
      </c>
      <c r="CB16" s="7" t="s">
        <v>30</v>
      </c>
      <c r="CC16" s="90"/>
    </row>
    <row r="17" spans="1:81" x14ac:dyDescent="0.2">
      <c r="A17" s="1">
        <v>97214</v>
      </c>
      <c r="B17" s="34" t="s">
        <v>11</v>
      </c>
      <c r="C17" s="22"/>
      <c r="D17" s="84"/>
      <c r="E17" s="22"/>
      <c r="F17" s="84"/>
      <c r="G17" s="22"/>
      <c r="H17" s="84"/>
      <c r="I17" s="22"/>
      <c r="J17" s="84"/>
      <c r="K17" s="22"/>
      <c r="L17" s="84" t="e">
        <f t="shared" si="12"/>
        <v>#DIV/0!</v>
      </c>
      <c r="M17" s="73">
        <f t="shared" si="0"/>
        <v>0</v>
      </c>
      <c r="P17" s="34" t="s">
        <v>11</v>
      </c>
      <c r="Q17" s="22"/>
      <c r="R17" s="84"/>
      <c r="S17" s="22"/>
      <c r="T17" s="84"/>
      <c r="U17" s="169" t="e">
        <f t="shared" si="13"/>
        <v>#DIV/0!</v>
      </c>
      <c r="V17" s="169"/>
      <c r="W17" s="22"/>
      <c r="X17" s="84"/>
      <c r="Y17" s="22"/>
      <c r="Z17" s="84"/>
      <c r="AA17" s="22"/>
      <c r="AB17" s="84"/>
      <c r="AC17" s="22"/>
      <c r="AD17" s="84" t="e">
        <f t="shared" si="14"/>
        <v>#DIV/0!</v>
      </c>
      <c r="AE17" s="73">
        <f t="shared" si="15"/>
        <v>0</v>
      </c>
      <c r="AG17" s="34" t="s">
        <v>11</v>
      </c>
      <c r="AH17" s="22"/>
      <c r="AI17" s="84"/>
      <c r="AJ17" s="22"/>
      <c r="AK17" s="84"/>
      <c r="AL17" s="22"/>
      <c r="AM17" s="84"/>
      <c r="AN17" s="22"/>
      <c r="AO17" s="84"/>
      <c r="AP17" s="22"/>
      <c r="AQ17" s="84"/>
      <c r="AR17" s="22"/>
      <c r="AS17" s="84" t="e">
        <f t="shared" si="1"/>
        <v>#DIV/0!</v>
      </c>
      <c r="AT17" s="73">
        <f t="shared" si="2"/>
        <v>0</v>
      </c>
      <c r="AV17" s="34" t="s">
        <v>11</v>
      </c>
      <c r="AW17" s="22"/>
      <c r="AX17" s="84" t="e">
        <f t="shared" si="3"/>
        <v>#DIV/0!</v>
      </c>
      <c r="AY17" s="22"/>
      <c r="AZ17" s="84"/>
      <c r="BA17" s="22"/>
      <c r="BB17" s="84"/>
      <c r="BC17" s="22"/>
      <c r="BD17" s="84"/>
      <c r="BE17" s="22"/>
      <c r="BF17" s="84"/>
      <c r="BG17" s="22"/>
      <c r="BH17" s="84" t="e">
        <f t="shared" si="4"/>
        <v>#DIV/0!</v>
      </c>
      <c r="BI17" s="73">
        <f t="shared" si="5"/>
        <v>0</v>
      </c>
      <c r="BK17" s="34" t="s">
        <v>11</v>
      </c>
      <c r="BL17" s="22"/>
      <c r="BM17" s="84" t="e">
        <f t="shared" si="6"/>
        <v>#DIV/0!</v>
      </c>
      <c r="BN17" s="22"/>
      <c r="BO17" s="84" t="e">
        <f t="shared" si="7"/>
        <v>#DIV/0!</v>
      </c>
      <c r="BP17" s="22"/>
      <c r="BQ17" s="84" t="e">
        <f t="shared" si="8"/>
        <v>#DIV/0!</v>
      </c>
      <c r="BR17" s="22"/>
      <c r="BS17" s="84" t="e">
        <f t="shared" si="9"/>
        <v>#DIV/0!</v>
      </c>
      <c r="BT17" s="22"/>
      <c r="BU17" s="84" t="e">
        <f t="shared" si="10"/>
        <v>#DIV/0!</v>
      </c>
      <c r="BV17" s="22"/>
      <c r="BW17" s="84" t="e">
        <f t="shared" si="11"/>
        <v>#DIV/0!</v>
      </c>
      <c r="BX17" s="22"/>
      <c r="BY17" s="84" t="e">
        <f t="shared" si="16"/>
        <v>#DIV/0!</v>
      </c>
      <c r="BZ17" s="73">
        <f t="shared" si="17"/>
        <v>0</v>
      </c>
      <c r="CB17" s="7" t="s">
        <v>11</v>
      </c>
      <c r="CC17" s="90"/>
    </row>
    <row r="18" spans="1:81" x14ac:dyDescent="0.2">
      <c r="A18" s="1">
        <v>97215</v>
      </c>
      <c r="B18" s="34" t="s">
        <v>12</v>
      </c>
      <c r="C18" s="22"/>
      <c r="D18" s="84"/>
      <c r="E18" s="22"/>
      <c r="F18" s="84"/>
      <c r="G18" s="22"/>
      <c r="H18" s="84"/>
      <c r="I18" s="22"/>
      <c r="J18" s="84"/>
      <c r="K18" s="22"/>
      <c r="L18" s="84" t="e">
        <f t="shared" si="12"/>
        <v>#DIV/0!</v>
      </c>
      <c r="M18" s="73">
        <f t="shared" si="0"/>
        <v>0</v>
      </c>
      <c r="P18" s="34" t="s">
        <v>12</v>
      </c>
      <c r="Q18" s="22"/>
      <c r="R18" s="84"/>
      <c r="S18" s="22"/>
      <c r="T18" s="84"/>
      <c r="U18" s="169" t="e">
        <f t="shared" si="13"/>
        <v>#DIV/0!</v>
      </c>
      <c r="V18" s="169"/>
      <c r="W18" s="22"/>
      <c r="X18" s="84"/>
      <c r="Y18" s="22"/>
      <c r="Z18" s="84"/>
      <c r="AA18" s="22"/>
      <c r="AB18" s="84"/>
      <c r="AC18" s="22"/>
      <c r="AD18" s="84" t="e">
        <f t="shared" si="14"/>
        <v>#DIV/0!</v>
      </c>
      <c r="AE18" s="73">
        <f t="shared" si="15"/>
        <v>0</v>
      </c>
      <c r="AG18" s="34" t="s">
        <v>12</v>
      </c>
      <c r="AH18" s="22"/>
      <c r="AI18" s="84"/>
      <c r="AJ18" s="22"/>
      <c r="AK18" s="84"/>
      <c r="AL18" s="22"/>
      <c r="AM18" s="84"/>
      <c r="AN18" s="22"/>
      <c r="AO18" s="84"/>
      <c r="AP18" s="22"/>
      <c r="AQ18" s="84"/>
      <c r="AR18" s="22"/>
      <c r="AS18" s="84" t="e">
        <f t="shared" si="1"/>
        <v>#DIV/0!</v>
      </c>
      <c r="AT18" s="73">
        <f t="shared" si="2"/>
        <v>0</v>
      </c>
      <c r="AV18" s="34" t="s">
        <v>12</v>
      </c>
      <c r="AW18" s="22"/>
      <c r="AX18" s="84" t="e">
        <f t="shared" si="3"/>
        <v>#DIV/0!</v>
      </c>
      <c r="AY18" s="22"/>
      <c r="AZ18" s="84"/>
      <c r="BA18" s="22"/>
      <c r="BB18" s="84"/>
      <c r="BC18" s="22"/>
      <c r="BD18" s="84"/>
      <c r="BE18" s="22"/>
      <c r="BF18" s="84"/>
      <c r="BG18" s="22"/>
      <c r="BH18" s="84" t="e">
        <f t="shared" si="4"/>
        <v>#DIV/0!</v>
      </c>
      <c r="BI18" s="73">
        <f t="shared" si="5"/>
        <v>0</v>
      </c>
      <c r="BK18" s="34" t="s">
        <v>12</v>
      </c>
      <c r="BL18" s="22"/>
      <c r="BM18" s="84" t="e">
        <f t="shared" si="6"/>
        <v>#DIV/0!</v>
      </c>
      <c r="BN18" s="22"/>
      <c r="BO18" s="84" t="e">
        <f t="shared" si="7"/>
        <v>#DIV/0!</v>
      </c>
      <c r="BP18" s="22"/>
      <c r="BQ18" s="84" t="e">
        <f t="shared" si="8"/>
        <v>#DIV/0!</v>
      </c>
      <c r="BR18" s="22"/>
      <c r="BS18" s="84" t="e">
        <f t="shared" si="9"/>
        <v>#DIV/0!</v>
      </c>
      <c r="BT18" s="22"/>
      <c r="BU18" s="84" t="e">
        <f t="shared" si="10"/>
        <v>#DIV/0!</v>
      </c>
      <c r="BV18" s="22"/>
      <c r="BW18" s="84" t="e">
        <f t="shared" si="11"/>
        <v>#DIV/0!</v>
      </c>
      <c r="BX18" s="22"/>
      <c r="BY18" s="84" t="e">
        <f t="shared" si="16"/>
        <v>#DIV/0!</v>
      </c>
      <c r="BZ18" s="73">
        <f t="shared" si="17"/>
        <v>0</v>
      </c>
      <c r="CB18" s="7" t="s">
        <v>12</v>
      </c>
      <c r="CC18" s="90"/>
    </row>
    <row r="19" spans="1:81" x14ac:dyDescent="0.2">
      <c r="A19" s="1">
        <v>97216</v>
      </c>
      <c r="B19" s="35" t="s">
        <v>13</v>
      </c>
      <c r="C19" s="24"/>
      <c r="D19" s="85"/>
      <c r="E19" s="24"/>
      <c r="F19" s="85"/>
      <c r="G19" s="24"/>
      <c r="H19" s="85"/>
      <c r="I19" s="24"/>
      <c r="J19" s="85"/>
      <c r="K19" s="24"/>
      <c r="L19" s="85" t="e">
        <f t="shared" si="12"/>
        <v>#DIV/0!</v>
      </c>
      <c r="M19" s="74">
        <f t="shared" si="0"/>
        <v>0</v>
      </c>
      <c r="P19" s="35" t="s">
        <v>13</v>
      </c>
      <c r="Q19" s="24"/>
      <c r="R19" s="85"/>
      <c r="S19" s="24"/>
      <c r="T19" s="85"/>
      <c r="U19" s="169" t="e">
        <f t="shared" si="13"/>
        <v>#DIV/0!</v>
      </c>
      <c r="V19" s="170"/>
      <c r="W19" s="24"/>
      <c r="X19" s="85"/>
      <c r="Y19" s="24"/>
      <c r="Z19" s="85"/>
      <c r="AA19" s="22"/>
      <c r="AB19" s="85"/>
      <c r="AC19" s="22"/>
      <c r="AD19" s="85" t="e">
        <f t="shared" si="14"/>
        <v>#DIV/0!</v>
      </c>
      <c r="AE19" s="74">
        <f t="shared" si="15"/>
        <v>0</v>
      </c>
      <c r="AG19" s="35" t="s">
        <v>13</v>
      </c>
      <c r="AH19" s="24"/>
      <c r="AI19" s="85"/>
      <c r="AJ19" s="24"/>
      <c r="AK19" s="85"/>
      <c r="AL19" s="24"/>
      <c r="AM19" s="85"/>
      <c r="AN19" s="24"/>
      <c r="AO19" s="85"/>
      <c r="AP19" s="24"/>
      <c r="AQ19" s="85"/>
      <c r="AR19" s="24"/>
      <c r="AS19" s="85" t="e">
        <f t="shared" si="1"/>
        <v>#DIV/0!</v>
      </c>
      <c r="AT19" s="74">
        <f t="shared" si="2"/>
        <v>0</v>
      </c>
      <c r="AV19" s="35" t="s">
        <v>13</v>
      </c>
      <c r="AW19" s="24"/>
      <c r="AX19" s="85" t="e">
        <f t="shared" si="3"/>
        <v>#DIV/0!</v>
      </c>
      <c r="AY19" s="24"/>
      <c r="AZ19" s="85"/>
      <c r="BA19" s="24"/>
      <c r="BB19" s="85"/>
      <c r="BC19" s="24"/>
      <c r="BD19" s="85"/>
      <c r="BE19" s="24"/>
      <c r="BF19" s="85"/>
      <c r="BG19" s="24"/>
      <c r="BH19" s="85" t="e">
        <f t="shared" si="4"/>
        <v>#DIV/0!</v>
      </c>
      <c r="BI19" s="74">
        <f t="shared" si="5"/>
        <v>0</v>
      </c>
      <c r="BK19" s="35" t="s">
        <v>13</v>
      </c>
      <c r="BL19" s="24"/>
      <c r="BM19" s="85" t="e">
        <f t="shared" si="6"/>
        <v>#DIV/0!</v>
      </c>
      <c r="BN19" s="24"/>
      <c r="BO19" s="85" t="e">
        <f t="shared" si="7"/>
        <v>#DIV/0!</v>
      </c>
      <c r="BP19" s="24"/>
      <c r="BQ19" s="85" t="e">
        <f t="shared" si="8"/>
        <v>#DIV/0!</v>
      </c>
      <c r="BR19" s="24"/>
      <c r="BS19" s="85" t="e">
        <f t="shared" si="9"/>
        <v>#DIV/0!</v>
      </c>
      <c r="BT19" s="24"/>
      <c r="BU19" s="85" t="e">
        <f t="shared" si="10"/>
        <v>#DIV/0!</v>
      </c>
      <c r="BV19" s="24"/>
      <c r="BW19" s="85" t="e">
        <f t="shared" si="11"/>
        <v>#DIV/0!</v>
      </c>
      <c r="BX19" s="24"/>
      <c r="BY19" s="85" t="e">
        <f t="shared" si="16"/>
        <v>#DIV/0!</v>
      </c>
      <c r="BZ19" s="74">
        <f t="shared" si="17"/>
        <v>0</v>
      </c>
      <c r="CB19" s="8" t="s">
        <v>13</v>
      </c>
      <c r="CC19" s="90"/>
    </row>
    <row r="20" spans="1:81" x14ac:dyDescent="0.2">
      <c r="A20" s="3"/>
      <c r="B20" s="37" t="s">
        <v>36</v>
      </c>
      <c r="C20" s="26">
        <f>SUM(C14:C19)</f>
        <v>0</v>
      </c>
      <c r="D20" s="27"/>
      <c r="E20" s="26"/>
      <c r="F20" s="27"/>
      <c r="G20" s="26"/>
      <c r="H20" s="27"/>
      <c r="I20" s="26"/>
      <c r="J20" s="27"/>
      <c r="K20" s="26">
        <f>SUM(K14:K19)</f>
        <v>0</v>
      </c>
      <c r="L20" s="27" t="e">
        <f t="shared" si="12"/>
        <v>#DIV/0!</v>
      </c>
      <c r="M20" s="76">
        <f t="shared" si="0"/>
        <v>0</v>
      </c>
      <c r="P20" s="37" t="s">
        <v>36</v>
      </c>
      <c r="Q20" s="26">
        <f>SUM(Q14:Q19)</f>
        <v>0</v>
      </c>
      <c r="R20" s="27"/>
      <c r="S20" s="26">
        <f>SUM(S14:S19)</f>
        <v>0</v>
      </c>
      <c r="T20" s="27"/>
      <c r="U20" s="169" t="e">
        <f t="shared" si="13"/>
        <v>#DIV/0!</v>
      </c>
      <c r="V20" s="40"/>
      <c r="W20" s="26">
        <f>SUM(W14:W19)</f>
        <v>0</v>
      </c>
      <c r="X20" s="27"/>
      <c r="Y20" s="26">
        <f>SUM(Y14:Y19)</f>
        <v>0</v>
      </c>
      <c r="Z20" s="27"/>
      <c r="AA20" s="26">
        <f>SUM(AA14:AA19)</f>
        <v>0</v>
      </c>
      <c r="AB20" s="27"/>
      <c r="AC20" s="26">
        <f>SUM(AC14:AC19)</f>
        <v>0</v>
      </c>
      <c r="AD20" s="27" t="e">
        <f t="shared" si="14"/>
        <v>#DIV/0!</v>
      </c>
      <c r="AE20" s="76">
        <f t="shared" si="15"/>
        <v>0</v>
      </c>
      <c r="AG20" s="37" t="s">
        <v>36</v>
      </c>
      <c r="AH20" s="26">
        <f>SUM(AH14:AH19)</f>
        <v>0</v>
      </c>
      <c r="AI20" s="27"/>
      <c r="AJ20" s="26">
        <f>SUM(AJ14:AJ19)</f>
        <v>0</v>
      </c>
      <c r="AK20" s="27"/>
      <c r="AL20" s="26">
        <f>SUM(AL14:AL19)</f>
        <v>0</v>
      </c>
      <c r="AM20" s="27"/>
      <c r="AN20" s="26">
        <f>SUM(AN14:AN19)</f>
        <v>0</v>
      </c>
      <c r="AO20" s="27"/>
      <c r="AP20" s="26">
        <f>SUM(AP14:AP19)</f>
        <v>0</v>
      </c>
      <c r="AQ20" s="27"/>
      <c r="AR20" s="26">
        <f>SUM(AR14:AR19)</f>
        <v>0</v>
      </c>
      <c r="AS20" s="27" t="e">
        <f t="shared" si="1"/>
        <v>#DIV/0!</v>
      </c>
      <c r="AT20" s="76">
        <f t="shared" si="2"/>
        <v>0</v>
      </c>
      <c r="AV20" s="37" t="s">
        <v>36</v>
      </c>
      <c r="AW20" s="26">
        <f>SUM(AW14:AW19)</f>
        <v>0</v>
      </c>
      <c r="AX20" s="27" t="e">
        <f t="shared" si="3"/>
        <v>#DIV/0!</v>
      </c>
      <c r="AY20" s="26">
        <f>SUM(AY14:AY19)</f>
        <v>0</v>
      </c>
      <c r="AZ20" s="27"/>
      <c r="BA20" s="26">
        <f>SUM(BA14:BA19)</f>
        <v>0</v>
      </c>
      <c r="BB20" s="27"/>
      <c r="BC20" s="26">
        <f>SUM(BC14:BC19)</f>
        <v>0</v>
      </c>
      <c r="BD20" s="27"/>
      <c r="BE20" s="26">
        <f>SUM(BE14:BE19)</f>
        <v>0</v>
      </c>
      <c r="BF20" s="27"/>
      <c r="BG20" s="26">
        <f>SUM(BG14:BG19)</f>
        <v>0</v>
      </c>
      <c r="BH20" s="27" t="e">
        <f t="shared" si="4"/>
        <v>#DIV/0!</v>
      </c>
      <c r="BI20" s="76">
        <f t="shared" si="5"/>
        <v>0</v>
      </c>
      <c r="BK20" s="37" t="s">
        <v>36</v>
      </c>
      <c r="BL20" s="26">
        <f>SUM(BL14:BL19)</f>
        <v>0</v>
      </c>
      <c r="BM20" s="27" t="e">
        <f t="shared" si="6"/>
        <v>#DIV/0!</v>
      </c>
      <c r="BN20" s="26">
        <f>SUM(BN14:BN19)</f>
        <v>0</v>
      </c>
      <c r="BO20" s="27" t="e">
        <f t="shared" si="7"/>
        <v>#DIV/0!</v>
      </c>
      <c r="BP20" s="26">
        <f>SUM(BP14:BP19)</f>
        <v>0</v>
      </c>
      <c r="BQ20" s="27" t="e">
        <f t="shared" si="8"/>
        <v>#DIV/0!</v>
      </c>
      <c r="BR20" s="26">
        <f>SUM(BR14:BR19)</f>
        <v>0</v>
      </c>
      <c r="BS20" s="27" t="e">
        <f t="shared" si="9"/>
        <v>#DIV/0!</v>
      </c>
      <c r="BT20" s="26">
        <f>SUM(BT14:BT19)</f>
        <v>0</v>
      </c>
      <c r="BU20" s="27" t="e">
        <f t="shared" si="10"/>
        <v>#DIV/0!</v>
      </c>
      <c r="BV20" s="26">
        <f>SUM(BV14:BV19)</f>
        <v>0</v>
      </c>
      <c r="BW20" s="27" t="e">
        <f t="shared" si="11"/>
        <v>#DIV/0!</v>
      </c>
      <c r="BX20" s="26">
        <f>SUM(BX14:BX19)</f>
        <v>0</v>
      </c>
      <c r="BY20" s="27" t="e">
        <f t="shared" si="16"/>
        <v>#DIV/0!</v>
      </c>
      <c r="BZ20" s="76">
        <f t="shared" si="17"/>
        <v>0</v>
      </c>
      <c r="CB20" s="9" t="s">
        <v>36</v>
      </c>
      <c r="CC20" s="90"/>
    </row>
    <row r="21" spans="1:81" x14ac:dyDescent="0.2">
      <c r="A21" s="1">
        <v>97234</v>
      </c>
      <c r="B21" s="38" t="s">
        <v>2</v>
      </c>
      <c r="C21" s="20"/>
      <c r="D21" s="87"/>
      <c r="E21" s="20"/>
      <c r="F21" s="87"/>
      <c r="G21" s="20"/>
      <c r="H21" s="87"/>
      <c r="I21" s="20"/>
      <c r="J21" s="87"/>
      <c r="K21" s="20"/>
      <c r="L21" s="87" t="e">
        <f t="shared" si="12"/>
        <v>#DIV/0!</v>
      </c>
      <c r="M21" s="77">
        <f t="shared" si="0"/>
        <v>0</v>
      </c>
      <c r="P21" s="38" t="s">
        <v>2</v>
      </c>
      <c r="Q21" s="20"/>
      <c r="R21" s="87"/>
      <c r="S21" s="20"/>
      <c r="T21" s="87"/>
      <c r="U21" s="169" t="e">
        <f t="shared" si="13"/>
        <v>#DIV/0!</v>
      </c>
      <c r="V21" s="172"/>
      <c r="W21" s="20"/>
      <c r="X21" s="87"/>
      <c r="Y21" s="20"/>
      <c r="Z21" s="87"/>
      <c r="AA21" s="20"/>
      <c r="AB21" s="87"/>
      <c r="AC21" s="22"/>
      <c r="AD21" s="87" t="e">
        <f t="shared" si="14"/>
        <v>#DIV/0!</v>
      </c>
      <c r="AE21" s="77">
        <f t="shared" si="15"/>
        <v>0</v>
      </c>
      <c r="AG21" s="38" t="s">
        <v>2</v>
      </c>
      <c r="AH21" s="20"/>
      <c r="AI21" s="87"/>
      <c r="AJ21" s="20"/>
      <c r="AK21" s="87"/>
      <c r="AL21" s="20"/>
      <c r="AM21" s="87"/>
      <c r="AN21" s="20"/>
      <c r="AO21" s="87"/>
      <c r="AP21" s="20"/>
      <c r="AQ21" s="87"/>
      <c r="AR21" s="20"/>
      <c r="AS21" s="87" t="e">
        <f t="shared" si="1"/>
        <v>#DIV/0!</v>
      </c>
      <c r="AT21" s="77">
        <f t="shared" si="2"/>
        <v>0</v>
      </c>
      <c r="AV21" s="38" t="s">
        <v>2</v>
      </c>
      <c r="AW21" s="20"/>
      <c r="AX21" s="87" t="e">
        <f t="shared" si="3"/>
        <v>#DIV/0!</v>
      </c>
      <c r="AY21" s="20"/>
      <c r="AZ21" s="87"/>
      <c r="BA21" s="20"/>
      <c r="BB21" s="87"/>
      <c r="BC21" s="20"/>
      <c r="BD21" s="87"/>
      <c r="BE21" s="20"/>
      <c r="BF21" s="87"/>
      <c r="BG21" s="20"/>
      <c r="BH21" s="87" t="e">
        <f t="shared" si="4"/>
        <v>#DIV/0!</v>
      </c>
      <c r="BI21" s="77">
        <f t="shared" si="5"/>
        <v>0</v>
      </c>
      <c r="BK21" s="38" t="s">
        <v>2</v>
      </c>
      <c r="BL21" s="20"/>
      <c r="BM21" s="87" t="e">
        <f t="shared" si="6"/>
        <v>#DIV/0!</v>
      </c>
      <c r="BN21" s="20"/>
      <c r="BO21" s="87" t="e">
        <f t="shared" si="7"/>
        <v>#DIV/0!</v>
      </c>
      <c r="BP21" s="20"/>
      <c r="BQ21" s="87" t="e">
        <f t="shared" si="8"/>
        <v>#DIV/0!</v>
      </c>
      <c r="BR21" s="20"/>
      <c r="BS21" s="87" t="e">
        <f t="shared" si="9"/>
        <v>#DIV/0!</v>
      </c>
      <c r="BT21" s="20"/>
      <c r="BU21" s="87" t="e">
        <f t="shared" si="10"/>
        <v>#DIV/0!</v>
      </c>
      <c r="BV21" s="20"/>
      <c r="BW21" s="87" t="e">
        <f t="shared" si="11"/>
        <v>#DIV/0!</v>
      </c>
      <c r="BX21" s="20"/>
      <c r="BY21" s="87" t="e">
        <f t="shared" si="16"/>
        <v>#DIV/0!</v>
      </c>
      <c r="BZ21" s="77">
        <f t="shared" si="17"/>
        <v>0</v>
      </c>
      <c r="CB21" s="10" t="s">
        <v>2</v>
      </c>
      <c r="CC21" s="90"/>
    </row>
    <row r="22" spans="1:81" x14ac:dyDescent="0.2">
      <c r="A22" s="1">
        <v>97204</v>
      </c>
      <c r="B22" s="34" t="s">
        <v>3</v>
      </c>
      <c r="C22" s="22"/>
      <c r="D22" s="84"/>
      <c r="E22" s="22"/>
      <c r="F22" s="84"/>
      <c r="G22" s="22"/>
      <c r="H22" s="84"/>
      <c r="I22" s="22"/>
      <c r="J22" s="84"/>
      <c r="K22" s="22"/>
      <c r="L22" s="84" t="e">
        <f t="shared" si="12"/>
        <v>#DIV/0!</v>
      </c>
      <c r="M22" s="73">
        <f t="shared" si="0"/>
        <v>0</v>
      </c>
      <c r="P22" s="34" t="s">
        <v>3</v>
      </c>
      <c r="Q22" s="22"/>
      <c r="R22" s="84"/>
      <c r="S22" s="22"/>
      <c r="T22" s="84"/>
      <c r="U22" s="169" t="e">
        <f t="shared" si="13"/>
        <v>#DIV/0!</v>
      </c>
      <c r="V22" s="169"/>
      <c r="W22" s="22"/>
      <c r="X22" s="84"/>
      <c r="Y22" s="22"/>
      <c r="Z22" s="84"/>
      <c r="AA22" s="22"/>
      <c r="AB22" s="84"/>
      <c r="AC22" s="22"/>
      <c r="AD22" s="84" t="e">
        <f t="shared" si="14"/>
        <v>#DIV/0!</v>
      </c>
      <c r="AE22" s="73">
        <f t="shared" si="15"/>
        <v>0</v>
      </c>
      <c r="AG22" s="34" t="s">
        <v>3</v>
      </c>
      <c r="AH22" s="22"/>
      <c r="AI22" s="84"/>
      <c r="AJ22" s="22"/>
      <c r="AK22" s="84"/>
      <c r="AL22" s="22"/>
      <c r="AM22" s="84"/>
      <c r="AN22" s="22"/>
      <c r="AO22" s="84"/>
      <c r="AP22" s="22"/>
      <c r="AQ22" s="84"/>
      <c r="AR22" s="22"/>
      <c r="AS22" s="84" t="e">
        <f t="shared" si="1"/>
        <v>#DIV/0!</v>
      </c>
      <c r="AT22" s="73">
        <f t="shared" si="2"/>
        <v>0</v>
      </c>
      <c r="AV22" s="34" t="s">
        <v>3</v>
      </c>
      <c r="AW22" s="22"/>
      <c r="AX22" s="84" t="e">
        <f t="shared" si="3"/>
        <v>#DIV/0!</v>
      </c>
      <c r="AY22" s="22"/>
      <c r="AZ22" s="84"/>
      <c r="BA22" s="22"/>
      <c r="BB22" s="84"/>
      <c r="BC22" s="22"/>
      <c r="BD22" s="84"/>
      <c r="BE22" s="22"/>
      <c r="BF22" s="84"/>
      <c r="BG22" s="22"/>
      <c r="BH22" s="84" t="e">
        <f t="shared" si="4"/>
        <v>#DIV/0!</v>
      </c>
      <c r="BI22" s="73">
        <f t="shared" si="5"/>
        <v>0</v>
      </c>
      <c r="BK22" s="34" t="s">
        <v>3</v>
      </c>
      <c r="BL22" s="22"/>
      <c r="BM22" s="84" t="e">
        <f t="shared" si="6"/>
        <v>#DIV/0!</v>
      </c>
      <c r="BN22" s="22"/>
      <c r="BO22" s="84" t="e">
        <f t="shared" si="7"/>
        <v>#DIV/0!</v>
      </c>
      <c r="BP22" s="22"/>
      <c r="BQ22" s="84" t="e">
        <f t="shared" si="8"/>
        <v>#DIV/0!</v>
      </c>
      <c r="BR22" s="22"/>
      <c r="BS22" s="84" t="e">
        <f t="shared" si="9"/>
        <v>#DIV/0!</v>
      </c>
      <c r="BT22" s="22"/>
      <c r="BU22" s="84" t="e">
        <f t="shared" si="10"/>
        <v>#DIV/0!</v>
      </c>
      <c r="BV22" s="22"/>
      <c r="BW22" s="84" t="e">
        <f t="shared" si="11"/>
        <v>#DIV/0!</v>
      </c>
      <c r="BX22" s="22"/>
      <c r="BY22" s="84" t="e">
        <f t="shared" si="16"/>
        <v>#DIV/0!</v>
      </c>
      <c r="BZ22" s="73">
        <f t="shared" si="17"/>
        <v>0</v>
      </c>
      <c r="CB22" s="7" t="s">
        <v>3</v>
      </c>
      <c r="CC22" s="90"/>
    </row>
    <row r="23" spans="1:81" x14ac:dyDescent="0.2">
      <c r="A23" s="1">
        <v>97205</v>
      </c>
      <c r="B23" s="34" t="s">
        <v>4</v>
      </c>
      <c r="C23" s="22"/>
      <c r="D23" s="84"/>
      <c r="E23" s="22"/>
      <c r="F23" s="84"/>
      <c r="G23" s="22"/>
      <c r="H23" s="84"/>
      <c r="I23" s="22"/>
      <c r="J23" s="84"/>
      <c r="K23" s="22"/>
      <c r="L23" s="84" t="e">
        <f t="shared" si="12"/>
        <v>#DIV/0!</v>
      </c>
      <c r="M23" s="73">
        <f t="shared" si="0"/>
        <v>0</v>
      </c>
      <c r="P23" s="34" t="s">
        <v>4</v>
      </c>
      <c r="Q23" s="22"/>
      <c r="R23" s="84"/>
      <c r="S23" s="22"/>
      <c r="T23" s="84"/>
      <c r="U23" s="169" t="e">
        <f t="shared" si="13"/>
        <v>#DIV/0!</v>
      </c>
      <c r="V23" s="169"/>
      <c r="W23" s="22"/>
      <c r="X23" s="84"/>
      <c r="Y23" s="22"/>
      <c r="Z23" s="84"/>
      <c r="AA23" s="22"/>
      <c r="AB23" s="84"/>
      <c r="AC23" s="22"/>
      <c r="AD23" s="84" t="e">
        <f t="shared" si="14"/>
        <v>#DIV/0!</v>
      </c>
      <c r="AE23" s="73">
        <f t="shared" si="15"/>
        <v>0</v>
      </c>
      <c r="AG23" s="34" t="s">
        <v>4</v>
      </c>
      <c r="AH23" s="22"/>
      <c r="AI23" s="84"/>
      <c r="AJ23" s="22"/>
      <c r="AK23" s="84"/>
      <c r="AL23" s="22"/>
      <c r="AM23" s="84"/>
      <c r="AN23" s="22"/>
      <c r="AO23" s="84"/>
      <c r="AP23" s="22"/>
      <c r="AQ23" s="84"/>
      <c r="AR23" s="22"/>
      <c r="AS23" s="84" t="e">
        <f t="shared" si="1"/>
        <v>#DIV/0!</v>
      </c>
      <c r="AT23" s="73">
        <f t="shared" si="2"/>
        <v>0</v>
      </c>
      <c r="AV23" s="34" t="s">
        <v>4</v>
      </c>
      <c r="AW23" s="22"/>
      <c r="AX23" s="84" t="e">
        <f t="shared" si="3"/>
        <v>#DIV/0!</v>
      </c>
      <c r="AY23" s="22"/>
      <c r="AZ23" s="84"/>
      <c r="BA23" s="22"/>
      <c r="BB23" s="84"/>
      <c r="BC23" s="22"/>
      <c r="BD23" s="84"/>
      <c r="BE23" s="22"/>
      <c r="BF23" s="84"/>
      <c r="BG23" s="22"/>
      <c r="BH23" s="84" t="e">
        <f t="shared" si="4"/>
        <v>#DIV/0!</v>
      </c>
      <c r="BI23" s="73">
        <f t="shared" si="5"/>
        <v>0</v>
      </c>
      <c r="BK23" s="34" t="s">
        <v>4</v>
      </c>
      <c r="BL23" s="22"/>
      <c r="BM23" s="84" t="e">
        <f t="shared" si="6"/>
        <v>#DIV/0!</v>
      </c>
      <c r="BN23" s="22"/>
      <c r="BO23" s="84" t="e">
        <f t="shared" si="7"/>
        <v>#DIV/0!</v>
      </c>
      <c r="BP23" s="22"/>
      <c r="BQ23" s="84" t="e">
        <f t="shared" si="8"/>
        <v>#DIV/0!</v>
      </c>
      <c r="BR23" s="22"/>
      <c r="BS23" s="84" t="e">
        <f t="shared" si="9"/>
        <v>#DIV/0!</v>
      </c>
      <c r="BT23" s="22"/>
      <c r="BU23" s="84" t="e">
        <f t="shared" si="10"/>
        <v>#DIV/0!</v>
      </c>
      <c r="BV23" s="22"/>
      <c r="BW23" s="84" t="e">
        <f t="shared" si="11"/>
        <v>#DIV/0!</v>
      </c>
      <c r="BX23" s="22"/>
      <c r="BY23" s="84" t="e">
        <f t="shared" si="16"/>
        <v>#DIV/0!</v>
      </c>
      <c r="BZ23" s="73">
        <f t="shared" si="17"/>
        <v>0</v>
      </c>
      <c r="CB23" s="7" t="s">
        <v>4</v>
      </c>
      <c r="CC23" s="90"/>
    </row>
    <row r="24" spans="1:81" x14ac:dyDescent="0.2">
      <c r="A24" s="1">
        <v>97208</v>
      </c>
      <c r="B24" s="34" t="s">
        <v>7</v>
      </c>
      <c r="C24" s="22"/>
      <c r="D24" s="84"/>
      <c r="E24" s="22"/>
      <c r="F24" s="84"/>
      <c r="G24" s="22"/>
      <c r="H24" s="84"/>
      <c r="I24" s="22"/>
      <c r="J24" s="84"/>
      <c r="K24" s="22"/>
      <c r="L24" s="84" t="e">
        <f t="shared" si="12"/>
        <v>#DIV/0!</v>
      </c>
      <c r="M24" s="73">
        <f t="shared" si="0"/>
        <v>0</v>
      </c>
      <c r="P24" s="34" t="s">
        <v>7</v>
      </c>
      <c r="Q24" s="22"/>
      <c r="R24" s="84"/>
      <c r="S24" s="22"/>
      <c r="T24" s="84"/>
      <c r="U24" s="169" t="e">
        <f t="shared" si="13"/>
        <v>#DIV/0!</v>
      </c>
      <c r="V24" s="169"/>
      <c r="W24" s="22"/>
      <c r="X24" s="84"/>
      <c r="Y24" s="22"/>
      <c r="Z24" s="84"/>
      <c r="AA24" s="22"/>
      <c r="AB24" s="84"/>
      <c r="AC24" s="22"/>
      <c r="AD24" s="84" t="e">
        <f t="shared" si="14"/>
        <v>#DIV/0!</v>
      </c>
      <c r="AE24" s="73">
        <f t="shared" si="15"/>
        <v>0</v>
      </c>
      <c r="AG24" s="34" t="s">
        <v>7</v>
      </c>
      <c r="AH24" s="22"/>
      <c r="AI24" s="84"/>
      <c r="AJ24" s="22"/>
      <c r="AK24" s="84"/>
      <c r="AL24" s="22"/>
      <c r="AM24" s="84"/>
      <c r="AN24" s="22"/>
      <c r="AO24" s="84"/>
      <c r="AP24" s="22"/>
      <c r="AQ24" s="84"/>
      <c r="AR24" s="22"/>
      <c r="AS24" s="84" t="e">
        <f t="shared" si="1"/>
        <v>#DIV/0!</v>
      </c>
      <c r="AT24" s="73">
        <f t="shared" si="2"/>
        <v>0</v>
      </c>
      <c r="AV24" s="34" t="s">
        <v>7</v>
      </c>
      <c r="AW24" s="22"/>
      <c r="AX24" s="84" t="e">
        <f t="shared" si="3"/>
        <v>#DIV/0!</v>
      </c>
      <c r="AY24" s="22"/>
      <c r="AZ24" s="84"/>
      <c r="BA24" s="22"/>
      <c r="BB24" s="84"/>
      <c r="BC24" s="22"/>
      <c r="BD24" s="84"/>
      <c r="BE24" s="22"/>
      <c r="BF24" s="84"/>
      <c r="BG24" s="22"/>
      <c r="BH24" s="84" t="e">
        <f t="shared" si="4"/>
        <v>#DIV/0!</v>
      </c>
      <c r="BI24" s="73">
        <f t="shared" si="5"/>
        <v>0</v>
      </c>
      <c r="BK24" s="34" t="s">
        <v>7</v>
      </c>
      <c r="BL24" s="22"/>
      <c r="BM24" s="84" t="e">
        <f t="shared" si="6"/>
        <v>#DIV/0!</v>
      </c>
      <c r="BN24" s="22"/>
      <c r="BO24" s="84" t="e">
        <f t="shared" si="7"/>
        <v>#DIV/0!</v>
      </c>
      <c r="BP24" s="22"/>
      <c r="BQ24" s="84" t="e">
        <f t="shared" si="8"/>
        <v>#DIV/0!</v>
      </c>
      <c r="BR24" s="22"/>
      <c r="BS24" s="84" t="e">
        <f t="shared" si="9"/>
        <v>#DIV/0!</v>
      </c>
      <c r="BT24" s="22"/>
      <c r="BU24" s="84" t="e">
        <f t="shared" si="10"/>
        <v>#DIV/0!</v>
      </c>
      <c r="BV24" s="22"/>
      <c r="BW24" s="84" t="e">
        <f t="shared" si="11"/>
        <v>#DIV/0!</v>
      </c>
      <c r="BX24" s="22"/>
      <c r="BY24" s="84" t="e">
        <f t="shared" si="16"/>
        <v>#DIV/0!</v>
      </c>
      <c r="BZ24" s="73">
        <f t="shared" si="17"/>
        <v>0</v>
      </c>
      <c r="CB24" s="7" t="s">
        <v>7</v>
      </c>
      <c r="CC24" s="90"/>
    </row>
    <row r="25" spans="1:81" x14ac:dyDescent="0.2">
      <c r="A25" s="1">
        <v>97218</v>
      </c>
      <c r="B25" s="34" t="s">
        <v>15</v>
      </c>
      <c r="C25" s="22"/>
      <c r="D25" s="84"/>
      <c r="E25" s="22"/>
      <c r="F25" s="84"/>
      <c r="G25" s="22"/>
      <c r="H25" s="84"/>
      <c r="I25" s="22"/>
      <c r="J25" s="84"/>
      <c r="K25" s="22"/>
      <c r="L25" s="84" t="e">
        <f t="shared" si="12"/>
        <v>#DIV/0!</v>
      </c>
      <c r="M25" s="73">
        <f t="shared" si="0"/>
        <v>0</v>
      </c>
      <c r="P25" s="34" t="s">
        <v>15</v>
      </c>
      <c r="Q25" s="22"/>
      <c r="R25" s="84"/>
      <c r="S25" s="22"/>
      <c r="T25" s="84"/>
      <c r="U25" s="169" t="e">
        <f t="shared" si="13"/>
        <v>#DIV/0!</v>
      </c>
      <c r="V25" s="169"/>
      <c r="W25" s="22"/>
      <c r="X25" s="84"/>
      <c r="Y25" s="22"/>
      <c r="Z25" s="84"/>
      <c r="AA25" s="22"/>
      <c r="AB25" s="84"/>
      <c r="AC25" s="22"/>
      <c r="AD25" s="84" t="e">
        <f t="shared" si="14"/>
        <v>#DIV/0!</v>
      </c>
      <c r="AE25" s="73">
        <f t="shared" si="15"/>
        <v>0</v>
      </c>
      <c r="AG25" s="34" t="s">
        <v>15</v>
      </c>
      <c r="AH25" s="22"/>
      <c r="AI25" s="84"/>
      <c r="AJ25" s="22"/>
      <c r="AK25" s="84"/>
      <c r="AL25" s="22"/>
      <c r="AM25" s="84"/>
      <c r="AN25" s="22"/>
      <c r="AO25" s="84"/>
      <c r="AP25" s="22"/>
      <c r="AQ25" s="84"/>
      <c r="AR25" s="22"/>
      <c r="AS25" s="84" t="e">
        <f t="shared" si="1"/>
        <v>#DIV/0!</v>
      </c>
      <c r="AT25" s="73">
        <f t="shared" si="2"/>
        <v>0</v>
      </c>
      <c r="AV25" s="34" t="s">
        <v>15</v>
      </c>
      <c r="AW25" s="22"/>
      <c r="AX25" s="84" t="e">
        <f t="shared" si="3"/>
        <v>#DIV/0!</v>
      </c>
      <c r="AY25" s="22"/>
      <c r="AZ25" s="84"/>
      <c r="BA25" s="22"/>
      <c r="BB25" s="84"/>
      <c r="BC25" s="22"/>
      <c r="BD25" s="84"/>
      <c r="BE25" s="22"/>
      <c r="BF25" s="84"/>
      <c r="BG25" s="22"/>
      <c r="BH25" s="84" t="e">
        <f t="shared" si="4"/>
        <v>#DIV/0!</v>
      </c>
      <c r="BI25" s="73">
        <f t="shared" si="5"/>
        <v>0</v>
      </c>
      <c r="BK25" s="34" t="s">
        <v>15</v>
      </c>
      <c r="BL25" s="22"/>
      <c r="BM25" s="84" t="e">
        <f t="shared" si="6"/>
        <v>#DIV/0!</v>
      </c>
      <c r="BN25" s="22"/>
      <c r="BO25" s="84" t="e">
        <f t="shared" si="7"/>
        <v>#DIV/0!</v>
      </c>
      <c r="BP25" s="22"/>
      <c r="BQ25" s="84" t="e">
        <f t="shared" si="8"/>
        <v>#DIV/0!</v>
      </c>
      <c r="BR25" s="22"/>
      <c r="BS25" s="84" t="e">
        <f t="shared" si="9"/>
        <v>#DIV/0!</v>
      </c>
      <c r="BT25" s="22"/>
      <c r="BU25" s="84" t="e">
        <f t="shared" si="10"/>
        <v>#DIV/0!</v>
      </c>
      <c r="BV25" s="22"/>
      <c r="BW25" s="84" t="e">
        <f t="shared" si="11"/>
        <v>#DIV/0!</v>
      </c>
      <c r="BX25" s="22"/>
      <c r="BY25" s="84" t="e">
        <f t="shared" si="16"/>
        <v>#DIV/0!</v>
      </c>
      <c r="BZ25" s="73">
        <f t="shared" si="17"/>
        <v>0</v>
      </c>
      <c r="CB25" s="7" t="s">
        <v>15</v>
      </c>
      <c r="CC25" s="90"/>
    </row>
    <row r="26" spans="1:81" x14ac:dyDescent="0.2">
      <c r="A26" s="1">
        <v>97233</v>
      </c>
      <c r="B26" s="34" t="s">
        <v>16</v>
      </c>
      <c r="C26" s="22"/>
      <c r="D26" s="84"/>
      <c r="E26" s="22"/>
      <c r="F26" s="84"/>
      <c r="G26" s="22"/>
      <c r="H26" s="84"/>
      <c r="I26" s="22"/>
      <c r="J26" s="84"/>
      <c r="K26" s="22"/>
      <c r="L26" s="84" t="e">
        <f t="shared" si="12"/>
        <v>#DIV/0!</v>
      </c>
      <c r="M26" s="73">
        <f t="shared" si="0"/>
        <v>0</v>
      </c>
      <c r="P26" s="34" t="s">
        <v>16</v>
      </c>
      <c r="Q26" s="22"/>
      <c r="R26" s="84"/>
      <c r="S26" s="22"/>
      <c r="T26" s="84"/>
      <c r="U26" s="169" t="e">
        <f t="shared" si="13"/>
        <v>#DIV/0!</v>
      </c>
      <c r="V26" s="169"/>
      <c r="W26" s="22"/>
      <c r="X26" s="84"/>
      <c r="Y26" s="22"/>
      <c r="Z26" s="84"/>
      <c r="AA26" s="22"/>
      <c r="AB26" s="84"/>
      <c r="AC26" s="22"/>
      <c r="AD26" s="84" t="e">
        <f t="shared" si="14"/>
        <v>#DIV/0!</v>
      </c>
      <c r="AE26" s="73">
        <f t="shared" si="15"/>
        <v>0</v>
      </c>
      <c r="AG26" s="34" t="s">
        <v>16</v>
      </c>
      <c r="AH26" s="22"/>
      <c r="AI26" s="84"/>
      <c r="AJ26" s="22"/>
      <c r="AK26" s="84"/>
      <c r="AL26" s="22"/>
      <c r="AM26" s="84"/>
      <c r="AN26" s="22"/>
      <c r="AO26" s="84"/>
      <c r="AP26" s="22"/>
      <c r="AQ26" s="84"/>
      <c r="AR26" s="22"/>
      <c r="AS26" s="84" t="e">
        <f t="shared" si="1"/>
        <v>#DIV/0!</v>
      </c>
      <c r="AT26" s="73">
        <f t="shared" si="2"/>
        <v>0</v>
      </c>
      <c r="AV26" s="34" t="s">
        <v>16</v>
      </c>
      <c r="AW26" s="22"/>
      <c r="AX26" s="84" t="e">
        <f t="shared" si="3"/>
        <v>#DIV/0!</v>
      </c>
      <c r="AY26" s="22"/>
      <c r="AZ26" s="84"/>
      <c r="BA26" s="22"/>
      <c r="BB26" s="84"/>
      <c r="BC26" s="22"/>
      <c r="BD26" s="84"/>
      <c r="BE26" s="22"/>
      <c r="BF26" s="84"/>
      <c r="BG26" s="22"/>
      <c r="BH26" s="84" t="e">
        <f t="shared" si="4"/>
        <v>#DIV/0!</v>
      </c>
      <c r="BI26" s="73">
        <f t="shared" si="5"/>
        <v>0</v>
      </c>
      <c r="BK26" s="34" t="s">
        <v>16</v>
      </c>
      <c r="BL26" s="22"/>
      <c r="BM26" s="84" t="e">
        <f t="shared" si="6"/>
        <v>#DIV/0!</v>
      </c>
      <c r="BN26" s="22"/>
      <c r="BO26" s="84" t="e">
        <f t="shared" si="7"/>
        <v>#DIV/0!</v>
      </c>
      <c r="BP26" s="22"/>
      <c r="BQ26" s="84" t="e">
        <f t="shared" si="8"/>
        <v>#DIV/0!</v>
      </c>
      <c r="BR26" s="22"/>
      <c r="BS26" s="84" t="e">
        <f t="shared" si="9"/>
        <v>#DIV/0!</v>
      </c>
      <c r="BT26" s="22"/>
      <c r="BU26" s="84" t="e">
        <f t="shared" si="10"/>
        <v>#DIV/0!</v>
      </c>
      <c r="BV26" s="22"/>
      <c r="BW26" s="84" t="e">
        <f t="shared" si="11"/>
        <v>#DIV/0!</v>
      </c>
      <c r="BX26" s="22"/>
      <c r="BY26" s="84" t="e">
        <f t="shared" si="16"/>
        <v>#DIV/0!</v>
      </c>
      <c r="BZ26" s="73">
        <f t="shared" si="17"/>
        <v>0</v>
      </c>
      <c r="CB26" s="7" t="s">
        <v>16</v>
      </c>
      <c r="CC26" s="90"/>
    </row>
    <row r="27" spans="1:81" x14ac:dyDescent="0.2">
      <c r="A27" s="1">
        <v>97219</v>
      </c>
      <c r="B27" s="34" t="s">
        <v>31</v>
      </c>
      <c r="C27" s="22"/>
      <c r="D27" s="84"/>
      <c r="E27" s="22"/>
      <c r="F27" s="84"/>
      <c r="G27" s="22"/>
      <c r="H27" s="84"/>
      <c r="I27" s="22"/>
      <c r="J27" s="84"/>
      <c r="K27" s="22"/>
      <c r="L27" s="84" t="e">
        <f t="shared" si="12"/>
        <v>#DIV/0!</v>
      </c>
      <c r="M27" s="73">
        <f t="shared" si="0"/>
        <v>0</v>
      </c>
      <c r="P27" s="34" t="s">
        <v>31</v>
      </c>
      <c r="Q27" s="22"/>
      <c r="R27" s="84"/>
      <c r="S27" s="22"/>
      <c r="T27" s="84"/>
      <c r="U27" s="169" t="e">
        <f t="shared" si="13"/>
        <v>#DIV/0!</v>
      </c>
      <c r="V27" s="169"/>
      <c r="W27" s="22"/>
      <c r="X27" s="84"/>
      <c r="Y27" s="22"/>
      <c r="Z27" s="84"/>
      <c r="AA27" s="22"/>
      <c r="AB27" s="84"/>
      <c r="AC27" s="22"/>
      <c r="AD27" s="84" t="e">
        <f t="shared" si="14"/>
        <v>#DIV/0!</v>
      </c>
      <c r="AE27" s="73">
        <f t="shared" si="15"/>
        <v>0</v>
      </c>
      <c r="AG27" s="34" t="s">
        <v>31</v>
      </c>
      <c r="AH27" s="22"/>
      <c r="AI27" s="84"/>
      <c r="AJ27" s="22"/>
      <c r="AK27" s="84"/>
      <c r="AL27" s="22"/>
      <c r="AM27" s="84"/>
      <c r="AN27" s="22"/>
      <c r="AO27" s="84"/>
      <c r="AP27" s="22"/>
      <c r="AQ27" s="84"/>
      <c r="AR27" s="22"/>
      <c r="AS27" s="84" t="e">
        <f t="shared" si="1"/>
        <v>#DIV/0!</v>
      </c>
      <c r="AT27" s="73">
        <f t="shared" si="2"/>
        <v>0</v>
      </c>
      <c r="AV27" s="34" t="s">
        <v>31</v>
      </c>
      <c r="AW27" s="22"/>
      <c r="AX27" s="84" t="e">
        <f t="shared" si="3"/>
        <v>#DIV/0!</v>
      </c>
      <c r="AY27" s="22"/>
      <c r="AZ27" s="84"/>
      <c r="BA27" s="22"/>
      <c r="BB27" s="84"/>
      <c r="BC27" s="22"/>
      <c r="BD27" s="84"/>
      <c r="BE27" s="22"/>
      <c r="BF27" s="84"/>
      <c r="BG27" s="22"/>
      <c r="BH27" s="84" t="e">
        <f t="shared" si="4"/>
        <v>#DIV/0!</v>
      </c>
      <c r="BI27" s="73">
        <f t="shared" si="5"/>
        <v>0</v>
      </c>
      <c r="BK27" s="34" t="s">
        <v>31</v>
      </c>
      <c r="BL27" s="22"/>
      <c r="BM27" s="84" t="e">
        <f t="shared" si="6"/>
        <v>#DIV/0!</v>
      </c>
      <c r="BN27" s="22"/>
      <c r="BO27" s="84" t="e">
        <f t="shared" si="7"/>
        <v>#DIV/0!</v>
      </c>
      <c r="BP27" s="22"/>
      <c r="BQ27" s="84" t="e">
        <f t="shared" si="8"/>
        <v>#DIV/0!</v>
      </c>
      <c r="BR27" s="22"/>
      <c r="BS27" s="84" t="e">
        <f t="shared" si="9"/>
        <v>#DIV/0!</v>
      </c>
      <c r="BT27" s="22"/>
      <c r="BU27" s="84" t="e">
        <f t="shared" si="10"/>
        <v>#DIV/0!</v>
      </c>
      <c r="BV27" s="22"/>
      <c r="BW27" s="84" t="e">
        <f t="shared" si="11"/>
        <v>#DIV/0!</v>
      </c>
      <c r="BX27" s="22"/>
      <c r="BY27" s="84" t="e">
        <f t="shared" si="16"/>
        <v>#DIV/0!</v>
      </c>
      <c r="BZ27" s="73">
        <f t="shared" si="17"/>
        <v>0</v>
      </c>
      <c r="CB27" s="7" t="s">
        <v>31</v>
      </c>
      <c r="CC27" s="90"/>
    </row>
    <row r="28" spans="1:81" x14ac:dyDescent="0.2">
      <c r="A28" s="1">
        <v>97225</v>
      </c>
      <c r="B28" s="35" t="s">
        <v>20</v>
      </c>
      <c r="C28" s="24"/>
      <c r="D28" s="85"/>
      <c r="E28" s="24"/>
      <c r="F28" s="85"/>
      <c r="G28" s="24"/>
      <c r="H28" s="85"/>
      <c r="I28" s="24"/>
      <c r="J28" s="85"/>
      <c r="K28" s="24"/>
      <c r="L28" s="85" t="e">
        <f t="shared" si="12"/>
        <v>#DIV/0!</v>
      </c>
      <c r="M28" s="74">
        <f t="shared" si="0"/>
        <v>0</v>
      </c>
      <c r="P28" s="35" t="s">
        <v>20</v>
      </c>
      <c r="Q28" s="24"/>
      <c r="R28" s="85"/>
      <c r="S28" s="24"/>
      <c r="T28" s="85"/>
      <c r="U28" s="169" t="e">
        <f t="shared" si="13"/>
        <v>#DIV/0!</v>
      </c>
      <c r="V28" s="170"/>
      <c r="W28" s="24"/>
      <c r="X28" s="85"/>
      <c r="Y28" s="24"/>
      <c r="Z28" s="85"/>
      <c r="AA28" s="24"/>
      <c r="AB28" s="85"/>
      <c r="AC28" s="22"/>
      <c r="AD28" s="85" t="e">
        <f t="shared" si="14"/>
        <v>#DIV/0!</v>
      </c>
      <c r="AE28" s="74">
        <f t="shared" si="15"/>
        <v>0</v>
      </c>
      <c r="AG28" s="35" t="s">
        <v>20</v>
      </c>
      <c r="AH28" s="24"/>
      <c r="AI28" s="85"/>
      <c r="AJ28" s="24"/>
      <c r="AK28" s="85"/>
      <c r="AL28" s="24"/>
      <c r="AM28" s="85"/>
      <c r="AN28" s="24"/>
      <c r="AO28" s="85"/>
      <c r="AP28" s="24"/>
      <c r="AQ28" s="85"/>
      <c r="AR28" s="24"/>
      <c r="AS28" s="85" t="e">
        <f t="shared" si="1"/>
        <v>#DIV/0!</v>
      </c>
      <c r="AT28" s="74">
        <f t="shared" si="2"/>
        <v>0</v>
      </c>
      <c r="AV28" s="35" t="s">
        <v>20</v>
      </c>
      <c r="AW28" s="24"/>
      <c r="AX28" s="85" t="e">
        <f t="shared" si="3"/>
        <v>#DIV/0!</v>
      </c>
      <c r="AY28" s="24"/>
      <c r="AZ28" s="85"/>
      <c r="BA28" s="24"/>
      <c r="BB28" s="85"/>
      <c r="BC28" s="24"/>
      <c r="BD28" s="85"/>
      <c r="BE28" s="24"/>
      <c r="BF28" s="85"/>
      <c r="BG28" s="24"/>
      <c r="BH28" s="85" t="e">
        <f t="shared" si="4"/>
        <v>#DIV/0!</v>
      </c>
      <c r="BI28" s="74">
        <f t="shared" si="5"/>
        <v>0</v>
      </c>
      <c r="BK28" s="35" t="s">
        <v>20</v>
      </c>
      <c r="BL28" s="24"/>
      <c r="BM28" s="85" t="e">
        <f t="shared" si="6"/>
        <v>#DIV/0!</v>
      </c>
      <c r="BN28" s="24"/>
      <c r="BO28" s="85" t="e">
        <f t="shared" si="7"/>
        <v>#DIV/0!</v>
      </c>
      <c r="BP28" s="24"/>
      <c r="BQ28" s="85" t="e">
        <f t="shared" si="8"/>
        <v>#DIV/0!</v>
      </c>
      <c r="BR28" s="24"/>
      <c r="BS28" s="85" t="e">
        <f t="shared" si="9"/>
        <v>#DIV/0!</v>
      </c>
      <c r="BT28" s="24"/>
      <c r="BU28" s="85" t="e">
        <f t="shared" si="10"/>
        <v>#DIV/0!</v>
      </c>
      <c r="BV28" s="24"/>
      <c r="BW28" s="85" t="e">
        <f t="shared" si="11"/>
        <v>#DIV/0!</v>
      </c>
      <c r="BX28" s="24"/>
      <c r="BY28" s="85" t="e">
        <f t="shared" si="16"/>
        <v>#DIV/0!</v>
      </c>
      <c r="BZ28" s="74">
        <f t="shared" si="17"/>
        <v>0</v>
      </c>
      <c r="CB28" s="8" t="s">
        <v>20</v>
      </c>
      <c r="CC28" s="90"/>
    </row>
    <row r="29" spans="1:81" x14ac:dyDescent="0.2">
      <c r="A29" s="3"/>
      <c r="B29" s="37" t="s">
        <v>37</v>
      </c>
      <c r="C29" s="26">
        <f>SUM(C21:C28)</f>
        <v>0</v>
      </c>
      <c r="D29" s="27"/>
      <c r="E29" s="26"/>
      <c r="F29" s="27"/>
      <c r="G29" s="26"/>
      <c r="H29" s="27"/>
      <c r="I29" s="26"/>
      <c r="J29" s="27"/>
      <c r="K29" s="26">
        <f>SUM(K21:K28)</f>
        <v>0</v>
      </c>
      <c r="L29" s="27" t="e">
        <f t="shared" si="12"/>
        <v>#DIV/0!</v>
      </c>
      <c r="M29" s="76">
        <f t="shared" si="0"/>
        <v>0</v>
      </c>
      <c r="P29" s="37" t="s">
        <v>37</v>
      </c>
      <c r="Q29" s="26">
        <f>SUM(Q21:Q28)</f>
        <v>0</v>
      </c>
      <c r="R29" s="27"/>
      <c r="S29" s="26">
        <f>SUM(S21:S28)</f>
        <v>0</v>
      </c>
      <c r="T29" s="27"/>
      <c r="U29" s="169" t="e">
        <f t="shared" si="13"/>
        <v>#DIV/0!</v>
      </c>
      <c r="V29" s="40"/>
      <c r="W29" s="26">
        <f>SUM(W21:W28)</f>
        <v>0</v>
      </c>
      <c r="X29" s="27"/>
      <c r="Y29" s="26">
        <f>SUM(Y21:Y28)</f>
        <v>0</v>
      </c>
      <c r="Z29" s="27"/>
      <c r="AA29" s="26">
        <f>SUM(AA21:AA28)</f>
        <v>0</v>
      </c>
      <c r="AB29" s="27"/>
      <c r="AC29" s="26">
        <f>SUM(AC21:AC28)</f>
        <v>0</v>
      </c>
      <c r="AD29" s="27" t="e">
        <f t="shared" si="14"/>
        <v>#DIV/0!</v>
      </c>
      <c r="AE29" s="76">
        <f t="shared" si="15"/>
        <v>0</v>
      </c>
      <c r="AG29" s="37" t="s">
        <v>37</v>
      </c>
      <c r="AH29" s="26">
        <f>SUM(AH21:AH28)</f>
        <v>0</v>
      </c>
      <c r="AI29" s="27"/>
      <c r="AJ29" s="26">
        <f>SUM(AJ21:AJ28)</f>
        <v>0</v>
      </c>
      <c r="AK29" s="27"/>
      <c r="AL29" s="26">
        <f>SUM(AL21:AL28)</f>
        <v>0</v>
      </c>
      <c r="AM29" s="27"/>
      <c r="AN29" s="26">
        <f>SUM(AN21:AN28)</f>
        <v>0</v>
      </c>
      <c r="AO29" s="27"/>
      <c r="AP29" s="26">
        <f>SUM(AP21:AP28)</f>
        <v>0</v>
      </c>
      <c r="AQ29" s="27"/>
      <c r="AR29" s="26">
        <f>SUM(AR21:AR28)</f>
        <v>0</v>
      </c>
      <c r="AS29" s="27" t="e">
        <f t="shared" si="1"/>
        <v>#DIV/0!</v>
      </c>
      <c r="AT29" s="76">
        <f t="shared" si="2"/>
        <v>0</v>
      </c>
      <c r="AV29" s="37" t="s">
        <v>37</v>
      </c>
      <c r="AW29" s="26">
        <f>SUM(AW21:AW28)</f>
        <v>0</v>
      </c>
      <c r="AX29" s="27" t="e">
        <f t="shared" si="3"/>
        <v>#DIV/0!</v>
      </c>
      <c r="AY29" s="26">
        <f>SUM(AY21:AY28)</f>
        <v>0</v>
      </c>
      <c r="AZ29" s="27"/>
      <c r="BA29" s="26">
        <f>SUM(BA21:BA28)</f>
        <v>0</v>
      </c>
      <c r="BB29" s="27"/>
      <c r="BC29" s="26">
        <f>SUM(BC21:BC28)</f>
        <v>0</v>
      </c>
      <c r="BD29" s="27"/>
      <c r="BE29" s="26">
        <f>SUM(BE21:BE28)</f>
        <v>0</v>
      </c>
      <c r="BF29" s="27"/>
      <c r="BG29" s="26">
        <f>SUM(BG21:BG28)</f>
        <v>0</v>
      </c>
      <c r="BH29" s="27" t="e">
        <f t="shared" si="4"/>
        <v>#DIV/0!</v>
      </c>
      <c r="BI29" s="76">
        <f t="shared" si="5"/>
        <v>0</v>
      </c>
      <c r="BK29" s="37" t="s">
        <v>37</v>
      </c>
      <c r="BL29" s="26">
        <f>SUM(BL21:BL28)</f>
        <v>0</v>
      </c>
      <c r="BM29" s="27" t="e">
        <f t="shared" si="6"/>
        <v>#DIV/0!</v>
      </c>
      <c r="BN29" s="26">
        <f>SUM(BN21:BN28)</f>
        <v>0</v>
      </c>
      <c r="BO29" s="27" t="e">
        <f t="shared" si="7"/>
        <v>#DIV/0!</v>
      </c>
      <c r="BP29" s="26">
        <f>SUM(BP21:BP28)</f>
        <v>0</v>
      </c>
      <c r="BQ29" s="27" t="e">
        <f t="shared" si="8"/>
        <v>#DIV/0!</v>
      </c>
      <c r="BR29" s="26">
        <f>SUM(BR21:BR28)</f>
        <v>0</v>
      </c>
      <c r="BS29" s="27" t="e">
        <f t="shared" si="9"/>
        <v>#DIV/0!</v>
      </c>
      <c r="BT29" s="26">
        <f>SUM(BT21:BT28)</f>
        <v>0</v>
      </c>
      <c r="BU29" s="27" t="e">
        <f t="shared" si="10"/>
        <v>#DIV/0!</v>
      </c>
      <c r="BV29" s="26">
        <f>SUM(BV21:BV28)</f>
        <v>0</v>
      </c>
      <c r="BW29" s="27" t="e">
        <f t="shared" si="11"/>
        <v>#DIV/0!</v>
      </c>
      <c r="BX29" s="26">
        <f>SUM(BX21:BX28)</f>
        <v>0</v>
      </c>
      <c r="BY29" s="27" t="e">
        <f t="shared" si="16"/>
        <v>#DIV/0!</v>
      </c>
      <c r="BZ29" s="76">
        <f t="shared" si="17"/>
        <v>0</v>
      </c>
      <c r="CB29" s="9" t="s">
        <v>37</v>
      </c>
      <c r="CC29" s="90"/>
    </row>
    <row r="30" spans="1:81" ht="13.5" thickBot="1" x14ac:dyDescent="0.25">
      <c r="A30" s="3"/>
      <c r="B30" s="36" t="s">
        <v>39</v>
      </c>
      <c r="C30" s="68">
        <f>C20+C29+C13</f>
        <v>0</v>
      </c>
      <c r="D30" s="53"/>
      <c r="E30" s="68"/>
      <c r="F30" s="53"/>
      <c r="G30" s="68"/>
      <c r="H30" s="53"/>
      <c r="I30" s="68"/>
      <c r="J30" s="53"/>
      <c r="K30" s="68">
        <f>K20+K29+K13</f>
        <v>0</v>
      </c>
      <c r="L30" s="53" t="e">
        <f t="shared" si="12"/>
        <v>#DIV/0!</v>
      </c>
      <c r="M30" s="75">
        <f t="shared" si="0"/>
        <v>0</v>
      </c>
      <c r="P30" s="36" t="s">
        <v>39</v>
      </c>
      <c r="Q30" s="68">
        <f>Q20+Q29+Q13</f>
        <v>0</v>
      </c>
      <c r="R30" s="53"/>
      <c r="S30" s="68">
        <f>S20+S29+S13</f>
        <v>0</v>
      </c>
      <c r="T30" s="53"/>
      <c r="U30" s="169" t="e">
        <f t="shared" si="13"/>
        <v>#DIV/0!</v>
      </c>
      <c r="V30" s="39"/>
      <c r="W30" s="68">
        <f>W20+W29+W13</f>
        <v>0</v>
      </c>
      <c r="X30" s="53"/>
      <c r="Y30" s="68">
        <f>Y20+Y29+Y13</f>
        <v>0</v>
      </c>
      <c r="Z30" s="53"/>
      <c r="AA30" s="68">
        <f>AA20+AA29+AA13</f>
        <v>0</v>
      </c>
      <c r="AB30" s="53"/>
      <c r="AC30" s="68">
        <f>AC20+AC29+AC13</f>
        <v>0</v>
      </c>
      <c r="AD30" s="53" t="e">
        <f t="shared" si="14"/>
        <v>#DIV/0!</v>
      </c>
      <c r="AE30" s="75">
        <f t="shared" si="15"/>
        <v>0</v>
      </c>
      <c r="AG30" s="36" t="s">
        <v>39</v>
      </c>
      <c r="AH30" s="68">
        <f>AH20+AH29+AH13</f>
        <v>0</v>
      </c>
      <c r="AI30" s="53"/>
      <c r="AJ30" s="68">
        <f>AJ20+AJ29+AJ13</f>
        <v>0</v>
      </c>
      <c r="AK30" s="53"/>
      <c r="AL30" s="68">
        <f>AL20+AL29+AL13</f>
        <v>0</v>
      </c>
      <c r="AM30" s="53"/>
      <c r="AN30" s="68">
        <f>AN20+AN29+AN13</f>
        <v>0</v>
      </c>
      <c r="AO30" s="53"/>
      <c r="AP30" s="68">
        <f>AP20+AP29+AP13</f>
        <v>0</v>
      </c>
      <c r="AQ30" s="53"/>
      <c r="AR30" s="68">
        <f>AR20+AR29+AR13</f>
        <v>0</v>
      </c>
      <c r="AS30" s="53" t="e">
        <f t="shared" si="1"/>
        <v>#DIV/0!</v>
      </c>
      <c r="AT30" s="75">
        <f t="shared" si="2"/>
        <v>0</v>
      </c>
      <c r="AV30" s="36" t="s">
        <v>39</v>
      </c>
      <c r="AW30" s="68">
        <f>AW20+AW29+AW13</f>
        <v>0</v>
      </c>
      <c r="AX30" s="53" t="e">
        <f t="shared" si="3"/>
        <v>#DIV/0!</v>
      </c>
      <c r="AY30" s="68">
        <f>AY20+AY29+AY13</f>
        <v>0</v>
      </c>
      <c r="AZ30" s="53"/>
      <c r="BA30" s="68">
        <f>BA20+BA29+BA13</f>
        <v>0</v>
      </c>
      <c r="BB30" s="53"/>
      <c r="BC30" s="68">
        <f>BC20+BC29+BC13</f>
        <v>0</v>
      </c>
      <c r="BD30" s="53"/>
      <c r="BE30" s="68">
        <f>BE20+BE29+BE13</f>
        <v>0</v>
      </c>
      <c r="BF30" s="53"/>
      <c r="BG30" s="68">
        <f>BG20+BG29+BG13</f>
        <v>0</v>
      </c>
      <c r="BH30" s="53" t="e">
        <f t="shared" si="4"/>
        <v>#DIV/0!</v>
      </c>
      <c r="BI30" s="75">
        <f t="shared" si="5"/>
        <v>0</v>
      </c>
      <c r="BK30" s="36" t="s">
        <v>39</v>
      </c>
      <c r="BL30" s="68">
        <f>BL20+BL29+BL13</f>
        <v>0</v>
      </c>
      <c r="BM30" s="53" t="e">
        <f t="shared" si="6"/>
        <v>#DIV/0!</v>
      </c>
      <c r="BN30" s="68">
        <f>BN20+BN29+BN13</f>
        <v>0</v>
      </c>
      <c r="BO30" s="53" t="e">
        <f t="shared" si="7"/>
        <v>#DIV/0!</v>
      </c>
      <c r="BP30" s="68">
        <f>BP20+BP29+BP13</f>
        <v>0</v>
      </c>
      <c r="BQ30" s="53" t="e">
        <f t="shared" si="8"/>
        <v>#DIV/0!</v>
      </c>
      <c r="BR30" s="68">
        <f>BR20+BR29+BR13</f>
        <v>0</v>
      </c>
      <c r="BS30" s="53" t="e">
        <f t="shared" si="9"/>
        <v>#DIV/0!</v>
      </c>
      <c r="BT30" s="68">
        <f>BT20+BT29+BT13</f>
        <v>0</v>
      </c>
      <c r="BU30" s="53" t="e">
        <f t="shared" si="10"/>
        <v>#DIV/0!</v>
      </c>
      <c r="BV30" s="68">
        <f>BV20+BV29+BV13</f>
        <v>0</v>
      </c>
      <c r="BW30" s="53" t="e">
        <f t="shared" si="11"/>
        <v>#DIV/0!</v>
      </c>
      <c r="BX30" s="68">
        <f>BX20+BX29+BX13</f>
        <v>0</v>
      </c>
      <c r="BY30" s="53" t="e">
        <f t="shared" si="16"/>
        <v>#DIV/0!</v>
      </c>
      <c r="BZ30" s="75">
        <f t="shared" si="17"/>
        <v>0</v>
      </c>
      <c r="CB30" s="11" t="s">
        <v>39</v>
      </c>
      <c r="CC30" s="90"/>
    </row>
    <row r="31" spans="1:81" x14ac:dyDescent="0.2">
      <c r="A31" s="1">
        <v>97210</v>
      </c>
      <c r="B31" s="33" t="s">
        <v>33</v>
      </c>
      <c r="C31" s="70"/>
      <c r="D31" s="86"/>
      <c r="E31" s="70"/>
      <c r="F31" s="86"/>
      <c r="G31" s="70"/>
      <c r="H31" s="86"/>
      <c r="I31" s="70"/>
      <c r="J31" s="86"/>
      <c r="K31" s="70"/>
      <c r="L31" s="86" t="e">
        <f t="shared" si="12"/>
        <v>#DIV/0!</v>
      </c>
      <c r="M31" s="72">
        <f t="shared" si="0"/>
        <v>0</v>
      </c>
      <c r="P31" s="33" t="s">
        <v>33</v>
      </c>
      <c r="Q31" s="70"/>
      <c r="R31" s="86"/>
      <c r="S31" s="70"/>
      <c r="T31" s="86"/>
      <c r="U31" s="169" t="e">
        <f t="shared" si="13"/>
        <v>#DIV/0!</v>
      </c>
      <c r="V31" s="171"/>
      <c r="W31" s="70"/>
      <c r="X31" s="86"/>
      <c r="Y31" s="70"/>
      <c r="Z31" s="86"/>
      <c r="AA31" s="70"/>
      <c r="AB31" s="86"/>
      <c r="AC31" s="22"/>
      <c r="AD31" s="86" t="e">
        <f t="shared" si="14"/>
        <v>#DIV/0!</v>
      </c>
      <c r="AE31" s="72">
        <f t="shared" si="15"/>
        <v>0</v>
      </c>
      <c r="AG31" s="33" t="s">
        <v>33</v>
      </c>
      <c r="AH31" s="70"/>
      <c r="AI31" s="86"/>
      <c r="AJ31" s="70"/>
      <c r="AK31" s="86"/>
      <c r="AL31" s="70"/>
      <c r="AM31" s="86"/>
      <c r="AN31" s="70"/>
      <c r="AO31" s="86"/>
      <c r="AP31" s="70"/>
      <c r="AQ31" s="86"/>
      <c r="AR31" s="70"/>
      <c r="AS31" s="86" t="e">
        <f t="shared" si="1"/>
        <v>#DIV/0!</v>
      </c>
      <c r="AT31" s="72">
        <f t="shared" si="2"/>
        <v>0</v>
      </c>
      <c r="AV31" s="33" t="s">
        <v>33</v>
      </c>
      <c r="AW31" s="70"/>
      <c r="AX31" s="86" t="e">
        <f t="shared" si="3"/>
        <v>#DIV/0!</v>
      </c>
      <c r="AY31" s="70"/>
      <c r="AZ31" s="86"/>
      <c r="BA31" s="70"/>
      <c r="BB31" s="86"/>
      <c r="BC31" s="70"/>
      <c r="BD31" s="86"/>
      <c r="BE31" s="70"/>
      <c r="BF31" s="86"/>
      <c r="BG31" s="70"/>
      <c r="BH31" s="86" t="e">
        <f t="shared" si="4"/>
        <v>#DIV/0!</v>
      </c>
      <c r="BI31" s="72">
        <f t="shared" si="5"/>
        <v>0</v>
      </c>
      <c r="BK31" s="33" t="s">
        <v>33</v>
      </c>
      <c r="BL31" s="70"/>
      <c r="BM31" s="86" t="e">
        <f t="shared" si="6"/>
        <v>#DIV/0!</v>
      </c>
      <c r="BN31" s="70"/>
      <c r="BO31" s="86" t="e">
        <f t="shared" si="7"/>
        <v>#DIV/0!</v>
      </c>
      <c r="BP31" s="70"/>
      <c r="BQ31" s="86" t="e">
        <f t="shared" si="8"/>
        <v>#DIV/0!</v>
      </c>
      <c r="BR31" s="70"/>
      <c r="BS31" s="86" t="e">
        <f t="shared" si="9"/>
        <v>#DIV/0!</v>
      </c>
      <c r="BT31" s="70"/>
      <c r="BU31" s="86" t="e">
        <f t="shared" si="10"/>
        <v>#DIV/0!</v>
      </c>
      <c r="BV31" s="70"/>
      <c r="BW31" s="86" t="e">
        <f t="shared" si="11"/>
        <v>#DIV/0!</v>
      </c>
      <c r="BX31" s="70"/>
      <c r="BY31" s="86" t="e">
        <f t="shared" si="16"/>
        <v>#DIV/0!</v>
      </c>
      <c r="BZ31" s="72">
        <f t="shared" si="17"/>
        <v>0</v>
      </c>
      <c r="CB31" s="6" t="s">
        <v>33</v>
      </c>
      <c r="CC31" s="90"/>
    </row>
    <row r="32" spans="1:81" x14ac:dyDescent="0.2">
      <c r="A32" s="1">
        <v>97217</v>
      </c>
      <c r="B32" s="34" t="s">
        <v>14</v>
      </c>
      <c r="C32" s="22"/>
      <c r="D32" s="84"/>
      <c r="E32" s="22"/>
      <c r="F32" s="84"/>
      <c r="G32" s="22"/>
      <c r="H32" s="84"/>
      <c r="I32" s="22"/>
      <c r="J32" s="84"/>
      <c r="K32" s="22"/>
      <c r="L32" s="84" t="e">
        <f t="shared" si="12"/>
        <v>#DIV/0!</v>
      </c>
      <c r="M32" s="73">
        <f t="shared" si="0"/>
        <v>0</v>
      </c>
      <c r="P32" s="34" t="s">
        <v>14</v>
      </c>
      <c r="Q32" s="22"/>
      <c r="R32" s="84"/>
      <c r="S32" s="22"/>
      <c r="T32" s="84"/>
      <c r="U32" s="169" t="e">
        <f t="shared" si="13"/>
        <v>#DIV/0!</v>
      </c>
      <c r="V32" s="169"/>
      <c r="W32" s="22"/>
      <c r="X32" s="84"/>
      <c r="Y32" s="22"/>
      <c r="Z32" s="84"/>
      <c r="AA32" s="22"/>
      <c r="AB32" s="84"/>
      <c r="AC32" s="22"/>
      <c r="AD32" s="84" t="e">
        <f t="shared" si="14"/>
        <v>#DIV/0!</v>
      </c>
      <c r="AE32" s="73">
        <f t="shared" si="15"/>
        <v>0</v>
      </c>
      <c r="AG32" s="34" t="s">
        <v>14</v>
      </c>
      <c r="AH32" s="22"/>
      <c r="AI32" s="84"/>
      <c r="AJ32" s="22"/>
      <c r="AK32" s="84"/>
      <c r="AL32" s="22"/>
      <c r="AM32" s="84"/>
      <c r="AN32" s="22"/>
      <c r="AO32" s="84"/>
      <c r="AP32" s="22"/>
      <c r="AQ32" s="84"/>
      <c r="AR32" s="22"/>
      <c r="AS32" s="84" t="e">
        <f t="shared" si="1"/>
        <v>#DIV/0!</v>
      </c>
      <c r="AT32" s="73">
        <f t="shared" si="2"/>
        <v>0</v>
      </c>
      <c r="AV32" s="34" t="s">
        <v>14</v>
      </c>
      <c r="AW32" s="22"/>
      <c r="AX32" s="84" t="e">
        <f t="shared" si="3"/>
        <v>#DIV/0!</v>
      </c>
      <c r="AY32" s="22"/>
      <c r="AZ32" s="84"/>
      <c r="BA32" s="22"/>
      <c r="BB32" s="84"/>
      <c r="BC32" s="22"/>
      <c r="BD32" s="84"/>
      <c r="BE32" s="22"/>
      <c r="BF32" s="84"/>
      <c r="BG32" s="22"/>
      <c r="BH32" s="84" t="e">
        <f t="shared" si="4"/>
        <v>#DIV/0!</v>
      </c>
      <c r="BI32" s="73">
        <f t="shared" si="5"/>
        <v>0</v>
      </c>
      <c r="BK32" s="34" t="s">
        <v>14</v>
      </c>
      <c r="BL32" s="22"/>
      <c r="BM32" s="84" t="e">
        <f t="shared" si="6"/>
        <v>#DIV/0!</v>
      </c>
      <c r="BN32" s="22"/>
      <c r="BO32" s="84" t="e">
        <f t="shared" si="7"/>
        <v>#DIV/0!</v>
      </c>
      <c r="BP32" s="22"/>
      <c r="BQ32" s="84" t="e">
        <f t="shared" si="8"/>
        <v>#DIV/0!</v>
      </c>
      <c r="BR32" s="22"/>
      <c r="BS32" s="84" t="e">
        <f t="shared" si="9"/>
        <v>#DIV/0!</v>
      </c>
      <c r="BT32" s="22"/>
      <c r="BU32" s="84" t="e">
        <f t="shared" si="10"/>
        <v>#DIV/0!</v>
      </c>
      <c r="BV32" s="22"/>
      <c r="BW32" s="84" t="e">
        <f t="shared" si="11"/>
        <v>#DIV/0!</v>
      </c>
      <c r="BX32" s="22"/>
      <c r="BY32" s="84" t="e">
        <f t="shared" si="16"/>
        <v>#DIV/0!</v>
      </c>
      <c r="BZ32" s="73">
        <f t="shared" si="17"/>
        <v>0</v>
      </c>
      <c r="CB32" s="7" t="s">
        <v>14</v>
      </c>
      <c r="CC32" s="90"/>
    </row>
    <row r="33" spans="1:81" x14ac:dyDescent="0.2">
      <c r="A33" s="1">
        <v>97220</v>
      </c>
      <c r="B33" s="34" t="s">
        <v>28</v>
      </c>
      <c r="C33" s="22"/>
      <c r="D33" s="84"/>
      <c r="E33" s="22"/>
      <c r="F33" s="84"/>
      <c r="G33" s="22"/>
      <c r="H33" s="84"/>
      <c r="I33" s="22"/>
      <c r="J33" s="84"/>
      <c r="K33" s="22"/>
      <c r="L33" s="84" t="e">
        <f t="shared" si="12"/>
        <v>#DIV/0!</v>
      </c>
      <c r="M33" s="73">
        <f t="shared" si="0"/>
        <v>0</v>
      </c>
      <c r="P33" s="34" t="s">
        <v>28</v>
      </c>
      <c r="Q33" s="22"/>
      <c r="R33" s="84"/>
      <c r="S33" s="22"/>
      <c r="T33" s="84"/>
      <c r="U33" s="169" t="e">
        <f t="shared" si="13"/>
        <v>#DIV/0!</v>
      </c>
      <c r="V33" s="169"/>
      <c r="W33" s="22"/>
      <c r="X33" s="84"/>
      <c r="Y33" s="22"/>
      <c r="Z33" s="84"/>
      <c r="AA33" s="22"/>
      <c r="AB33" s="84"/>
      <c r="AC33" s="22"/>
      <c r="AD33" s="84" t="e">
        <f t="shared" si="14"/>
        <v>#DIV/0!</v>
      </c>
      <c r="AE33" s="73">
        <f t="shared" si="15"/>
        <v>0</v>
      </c>
      <c r="AG33" s="34" t="s">
        <v>28</v>
      </c>
      <c r="AH33" s="22"/>
      <c r="AI33" s="84"/>
      <c r="AJ33" s="22"/>
      <c r="AK33" s="84"/>
      <c r="AL33" s="22"/>
      <c r="AM33" s="84"/>
      <c r="AN33" s="22"/>
      <c r="AO33" s="84"/>
      <c r="AP33" s="22"/>
      <c r="AQ33" s="84"/>
      <c r="AR33" s="22"/>
      <c r="AS33" s="84" t="e">
        <f t="shared" si="1"/>
        <v>#DIV/0!</v>
      </c>
      <c r="AT33" s="73">
        <f t="shared" si="2"/>
        <v>0</v>
      </c>
      <c r="AV33" s="34" t="s">
        <v>28</v>
      </c>
      <c r="AW33" s="22"/>
      <c r="AX33" s="84" t="e">
        <f t="shared" si="3"/>
        <v>#DIV/0!</v>
      </c>
      <c r="AY33" s="22"/>
      <c r="AZ33" s="84"/>
      <c r="BA33" s="22"/>
      <c r="BB33" s="84"/>
      <c r="BC33" s="22"/>
      <c r="BD33" s="84"/>
      <c r="BE33" s="22"/>
      <c r="BF33" s="84"/>
      <c r="BG33" s="22"/>
      <c r="BH33" s="84" t="e">
        <f t="shared" si="4"/>
        <v>#DIV/0!</v>
      </c>
      <c r="BI33" s="73">
        <f t="shared" si="5"/>
        <v>0</v>
      </c>
      <c r="BK33" s="34" t="s">
        <v>28</v>
      </c>
      <c r="BL33" s="22"/>
      <c r="BM33" s="84" t="e">
        <f t="shared" si="6"/>
        <v>#DIV/0!</v>
      </c>
      <c r="BN33" s="22"/>
      <c r="BO33" s="84" t="e">
        <f t="shared" si="7"/>
        <v>#DIV/0!</v>
      </c>
      <c r="BP33" s="22"/>
      <c r="BQ33" s="84" t="e">
        <f t="shared" si="8"/>
        <v>#DIV/0!</v>
      </c>
      <c r="BR33" s="22"/>
      <c r="BS33" s="84" t="e">
        <f t="shared" si="9"/>
        <v>#DIV/0!</v>
      </c>
      <c r="BT33" s="22"/>
      <c r="BU33" s="84" t="e">
        <f t="shared" si="10"/>
        <v>#DIV/0!</v>
      </c>
      <c r="BV33" s="22"/>
      <c r="BW33" s="84" t="e">
        <f t="shared" si="11"/>
        <v>#DIV/0!</v>
      </c>
      <c r="BX33" s="22"/>
      <c r="BY33" s="84" t="e">
        <f t="shared" si="16"/>
        <v>#DIV/0!</v>
      </c>
      <c r="BZ33" s="73">
        <f t="shared" si="17"/>
        <v>0</v>
      </c>
      <c r="CB33" s="7" t="s">
        <v>28</v>
      </c>
      <c r="CC33" s="90"/>
    </row>
    <row r="34" spans="1:81" x14ac:dyDescent="0.2">
      <c r="A34" s="1">
        <v>97226</v>
      </c>
      <c r="B34" s="34" t="s">
        <v>21</v>
      </c>
      <c r="C34" s="22"/>
      <c r="D34" s="84"/>
      <c r="E34" s="22"/>
      <c r="F34" s="84"/>
      <c r="G34" s="22"/>
      <c r="H34" s="84"/>
      <c r="I34" s="22"/>
      <c r="J34" s="84"/>
      <c r="K34" s="22"/>
      <c r="L34" s="84" t="e">
        <f t="shared" si="12"/>
        <v>#DIV/0!</v>
      </c>
      <c r="M34" s="73">
        <f t="shared" si="0"/>
        <v>0</v>
      </c>
      <c r="P34" s="34" t="s">
        <v>21</v>
      </c>
      <c r="Q34" s="22"/>
      <c r="R34" s="84"/>
      <c r="S34" s="22"/>
      <c r="T34" s="84"/>
      <c r="U34" s="169" t="e">
        <f t="shared" si="13"/>
        <v>#DIV/0!</v>
      </c>
      <c r="V34" s="169"/>
      <c r="W34" s="22"/>
      <c r="X34" s="84"/>
      <c r="Y34" s="22"/>
      <c r="Z34" s="84"/>
      <c r="AA34" s="22"/>
      <c r="AB34" s="84"/>
      <c r="AC34" s="22"/>
      <c r="AD34" s="84" t="e">
        <f t="shared" si="14"/>
        <v>#DIV/0!</v>
      </c>
      <c r="AE34" s="73">
        <f t="shared" si="15"/>
        <v>0</v>
      </c>
      <c r="AG34" s="34" t="s">
        <v>21</v>
      </c>
      <c r="AH34" s="22"/>
      <c r="AI34" s="84"/>
      <c r="AJ34" s="22"/>
      <c r="AK34" s="84"/>
      <c r="AL34" s="22"/>
      <c r="AM34" s="84"/>
      <c r="AN34" s="22"/>
      <c r="AO34" s="84"/>
      <c r="AP34" s="22"/>
      <c r="AQ34" s="84"/>
      <c r="AR34" s="22"/>
      <c r="AS34" s="84" t="e">
        <f t="shared" si="1"/>
        <v>#DIV/0!</v>
      </c>
      <c r="AT34" s="73">
        <f t="shared" si="2"/>
        <v>0</v>
      </c>
      <c r="AV34" s="34" t="s">
        <v>21</v>
      </c>
      <c r="AW34" s="22"/>
      <c r="AX34" s="84" t="e">
        <f t="shared" si="3"/>
        <v>#DIV/0!</v>
      </c>
      <c r="AY34" s="22"/>
      <c r="AZ34" s="84"/>
      <c r="BA34" s="22"/>
      <c r="BB34" s="84"/>
      <c r="BC34" s="22"/>
      <c r="BD34" s="84"/>
      <c r="BE34" s="22"/>
      <c r="BF34" s="84"/>
      <c r="BG34" s="22"/>
      <c r="BH34" s="84" t="e">
        <f t="shared" si="4"/>
        <v>#DIV/0!</v>
      </c>
      <c r="BI34" s="73">
        <f t="shared" si="5"/>
        <v>0</v>
      </c>
      <c r="BK34" s="34" t="s">
        <v>21</v>
      </c>
      <c r="BL34" s="22"/>
      <c r="BM34" s="84" t="e">
        <f t="shared" si="6"/>
        <v>#DIV/0!</v>
      </c>
      <c r="BN34" s="22"/>
      <c r="BO34" s="84" t="e">
        <f t="shared" si="7"/>
        <v>#DIV/0!</v>
      </c>
      <c r="BP34" s="22"/>
      <c r="BQ34" s="84" t="e">
        <f t="shared" si="8"/>
        <v>#DIV/0!</v>
      </c>
      <c r="BR34" s="22"/>
      <c r="BS34" s="84" t="e">
        <f t="shared" si="9"/>
        <v>#DIV/0!</v>
      </c>
      <c r="BT34" s="22"/>
      <c r="BU34" s="84" t="e">
        <f t="shared" si="10"/>
        <v>#DIV/0!</v>
      </c>
      <c r="BV34" s="22"/>
      <c r="BW34" s="84" t="e">
        <f t="shared" si="11"/>
        <v>#DIV/0!</v>
      </c>
      <c r="BX34" s="22"/>
      <c r="BY34" s="84" t="e">
        <f t="shared" si="16"/>
        <v>#DIV/0!</v>
      </c>
      <c r="BZ34" s="73">
        <f t="shared" si="17"/>
        <v>0</v>
      </c>
      <c r="CB34" s="7" t="s">
        <v>21</v>
      </c>
      <c r="CC34" s="90"/>
    </row>
    <row r="35" spans="1:81" x14ac:dyDescent="0.2">
      <c r="A35" s="1">
        <v>97232</v>
      </c>
      <c r="B35" s="35" t="s">
        <v>26</v>
      </c>
      <c r="C35" s="24"/>
      <c r="D35" s="85"/>
      <c r="E35" s="24"/>
      <c r="F35" s="85"/>
      <c r="G35" s="24"/>
      <c r="H35" s="85"/>
      <c r="I35" s="24"/>
      <c r="J35" s="85"/>
      <c r="K35" s="24"/>
      <c r="L35" s="85" t="e">
        <f t="shared" si="12"/>
        <v>#DIV/0!</v>
      </c>
      <c r="M35" s="74">
        <f t="shared" si="0"/>
        <v>0</v>
      </c>
      <c r="P35" s="35" t="s">
        <v>26</v>
      </c>
      <c r="Q35" s="24"/>
      <c r="R35" s="85"/>
      <c r="S35" s="24"/>
      <c r="T35" s="85"/>
      <c r="U35" s="169" t="e">
        <f t="shared" si="13"/>
        <v>#DIV/0!</v>
      </c>
      <c r="V35" s="170"/>
      <c r="W35" s="24"/>
      <c r="X35" s="85"/>
      <c r="Y35" s="24"/>
      <c r="Z35" s="85"/>
      <c r="AA35" s="22"/>
      <c r="AB35" s="85"/>
      <c r="AC35" s="22"/>
      <c r="AD35" s="85" t="e">
        <f t="shared" si="14"/>
        <v>#DIV/0!</v>
      </c>
      <c r="AE35" s="74">
        <f t="shared" si="15"/>
        <v>0</v>
      </c>
      <c r="AG35" s="35" t="s">
        <v>26</v>
      </c>
      <c r="AH35" s="24"/>
      <c r="AI35" s="85"/>
      <c r="AJ35" s="24"/>
      <c r="AK35" s="85"/>
      <c r="AL35" s="24"/>
      <c r="AM35" s="85"/>
      <c r="AN35" s="24"/>
      <c r="AO35" s="85"/>
      <c r="AP35" s="24"/>
      <c r="AQ35" s="85"/>
      <c r="AR35" s="24"/>
      <c r="AS35" s="85" t="e">
        <f t="shared" si="1"/>
        <v>#DIV/0!</v>
      </c>
      <c r="AT35" s="74">
        <f t="shared" si="2"/>
        <v>0</v>
      </c>
      <c r="AV35" s="35" t="s">
        <v>26</v>
      </c>
      <c r="AW35" s="24"/>
      <c r="AX35" s="85" t="e">
        <f t="shared" si="3"/>
        <v>#DIV/0!</v>
      </c>
      <c r="AY35" s="24"/>
      <c r="AZ35" s="85"/>
      <c r="BA35" s="24"/>
      <c r="BB35" s="85"/>
      <c r="BC35" s="24"/>
      <c r="BD35" s="85"/>
      <c r="BE35" s="24"/>
      <c r="BF35" s="85"/>
      <c r="BG35" s="24"/>
      <c r="BH35" s="85" t="e">
        <f t="shared" si="4"/>
        <v>#DIV/0!</v>
      </c>
      <c r="BI35" s="74">
        <f t="shared" si="5"/>
        <v>0</v>
      </c>
      <c r="BK35" s="35" t="s">
        <v>26</v>
      </c>
      <c r="BL35" s="24"/>
      <c r="BM35" s="85" t="e">
        <f t="shared" si="6"/>
        <v>#DIV/0!</v>
      </c>
      <c r="BN35" s="24"/>
      <c r="BO35" s="85" t="e">
        <f t="shared" si="7"/>
        <v>#DIV/0!</v>
      </c>
      <c r="BP35" s="24"/>
      <c r="BQ35" s="85" t="e">
        <f t="shared" si="8"/>
        <v>#DIV/0!</v>
      </c>
      <c r="BR35" s="24"/>
      <c r="BS35" s="85" t="e">
        <f t="shared" si="9"/>
        <v>#DIV/0!</v>
      </c>
      <c r="BT35" s="24"/>
      <c r="BU35" s="85" t="e">
        <f t="shared" si="10"/>
        <v>#DIV/0!</v>
      </c>
      <c r="BV35" s="24"/>
      <c r="BW35" s="85" t="e">
        <f t="shared" si="11"/>
        <v>#DIV/0!</v>
      </c>
      <c r="BX35" s="24"/>
      <c r="BY35" s="85" t="e">
        <f t="shared" si="16"/>
        <v>#DIV/0!</v>
      </c>
      <c r="BZ35" s="74">
        <f t="shared" si="17"/>
        <v>0</v>
      </c>
      <c r="CB35" s="8" t="s">
        <v>26</v>
      </c>
      <c r="CC35" s="90"/>
    </row>
    <row r="36" spans="1:81" x14ac:dyDescent="0.2">
      <c r="A36" s="3"/>
      <c r="B36" s="37" t="s">
        <v>38</v>
      </c>
      <c r="C36" s="26">
        <f>SUM(C31:C35)</f>
        <v>0</v>
      </c>
      <c r="D36" s="27"/>
      <c r="E36" s="26"/>
      <c r="F36" s="27"/>
      <c r="G36" s="26"/>
      <c r="H36" s="27"/>
      <c r="I36" s="26"/>
      <c r="J36" s="27"/>
      <c r="K36" s="26">
        <f>SUM(K31:K35)</f>
        <v>0</v>
      </c>
      <c r="L36" s="27" t="e">
        <f t="shared" si="12"/>
        <v>#DIV/0!</v>
      </c>
      <c r="M36" s="76">
        <f t="shared" si="0"/>
        <v>0</v>
      </c>
      <c r="P36" s="37" t="s">
        <v>38</v>
      </c>
      <c r="Q36" s="26">
        <f>SUM(Q31:Q35)</f>
        <v>0</v>
      </c>
      <c r="R36" s="27"/>
      <c r="S36" s="26">
        <f>SUM(S31:S35)</f>
        <v>0</v>
      </c>
      <c r="T36" s="27"/>
      <c r="U36" s="169" t="e">
        <f t="shared" si="13"/>
        <v>#DIV/0!</v>
      </c>
      <c r="V36" s="40"/>
      <c r="W36" s="26">
        <f>SUM(W31:W35)</f>
        <v>0</v>
      </c>
      <c r="X36" s="27"/>
      <c r="Y36" s="26">
        <f>SUM(Y31:Y35)</f>
        <v>0</v>
      </c>
      <c r="Z36" s="27"/>
      <c r="AA36" s="26">
        <f>SUM(AA31:AA35)</f>
        <v>0</v>
      </c>
      <c r="AB36" s="27"/>
      <c r="AC36" s="26">
        <f>SUM(AC31:AC35)</f>
        <v>0</v>
      </c>
      <c r="AD36" s="27" t="e">
        <f t="shared" si="14"/>
        <v>#DIV/0!</v>
      </c>
      <c r="AE36" s="76">
        <f t="shared" si="15"/>
        <v>0</v>
      </c>
      <c r="AG36" s="37" t="s">
        <v>38</v>
      </c>
      <c r="AH36" s="26">
        <f>SUM(AH31:AH35)</f>
        <v>0</v>
      </c>
      <c r="AI36" s="27"/>
      <c r="AJ36" s="26">
        <f>SUM(AJ31:AJ35)</f>
        <v>0</v>
      </c>
      <c r="AK36" s="27"/>
      <c r="AL36" s="26">
        <f>SUM(AL31:AL35)</f>
        <v>0</v>
      </c>
      <c r="AM36" s="27"/>
      <c r="AN36" s="26">
        <f>SUM(AN31:AN35)</f>
        <v>0</v>
      </c>
      <c r="AO36" s="27"/>
      <c r="AP36" s="26">
        <f>SUM(AP31:AP35)</f>
        <v>0</v>
      </c>
      <c r="AQ36" s="27"/>
      <c r="AR36" s="26">
        <f>SUM(AR31:AR35)</f>
        <v>0</v>
      </c>
      <c r="AS36" s="27" t="e">
        <f t="shared" si="1"/>
        <v>#DIV/0!</v>
      </c>
      <c r="AT36" s="76">
        <f t="shared" si="2"/>
        <v>0</v>
      </c>
      <c r="AV36" s="37" t="s">
        <v>38</v>
      </c>
      <c r="AW36" s="26">
        <f>SUM(AW31:AW35)</f>
        <v>0</v>
      </c>
      <c r="AX36" s="27" t="e">
        <f t="shared" si="3"/>
        <v>#DIV/0!</v>
      </c>
      <c r="AY36" s="26">
        <f>SUM(AY31:AY35)</f>
        <v>0</v>
      </c>
      <c r="AZ36" s="27"/>
      <c r="BA36" s="26">
        <f>SUM(BA31:BA35)</f>
        <v>0</v>
      </c>
      <c r="BB36" s="27"/>
      <c r="BC36" s="26">
        <f>SUM(BC31:BC35)</f>
        <v>0</v>
      </c>
      <c r="BD36" s="27"/>
      <c r="BE36" s="26">
        <f>SUM(BE31:BE35)</f>
        <v>0</v>
      </c>
      <c r="BF36" s="27"/>
      <c r="BG36" s="26">
        <f>SUM(BG31:BG35)</f>
        <v>0</v>
      </c>
      <c r="BH36" s="27" t="e">
        <f t="shared" si="4"/>
        <v>#DIV/0!</v>
      </c>
      <c r="BI36" s="76">
        <f t="shared" si="5"/>
        <v>0</v>
      </c>
      <c r="BK36" s="37" t="s">
        <v>38</v>
      </c>
      <c r="BL36" s="26">
        <f>SUM(BL31:BL35)</f>
        <v>0</v>
      </c>
      <c r="BM36" s="27" t="e">
        <f t="shared" si="6"/>
        <v>#DIV/0!</v>
      </c>
      <c r="BN36" s="26">
        <f>SUM(BN31:BN35)</f>
        <v>0</v>
      </c>
      <c r="BO36" s="27" t="e">
        <f t="shared" si="7"/>
        <v>#DIV/0!</v>
      </c>
      <c r="BP36" s="26">
        <f>SUM(BP31:BP35)</f>
        <v>0</v>
      </c>
      <c r="BQ36" s="27" t="e">
        <f t="shared" si="8"/>
        <v>#DIV/0!</v>
      </c>
      <c r="BR36" s="26">
        <f>SUM(BR31:BR35)</f>
        <v>0</v>
      </c>
      <c r="BS36" s="27" t="e">
        <f t="shared" si="9"/>
        <v>#DIV/0!</v>
      </c>
      <c r="BT36" s="26">
        <f>SUM(BT31:BT35)</f>
        <v>0</v>
      </c>
      <c r="BU36" s="27" t="e">
        <f t="shared" si="10"/>
        <v>#DIV/0!</v>
      </c>
      <c r="BV36" s="26">
        <f>SUM(BV31:BV35)</f>
        <v>0</v>
      </c>
      <c r="BW36" s="27" t="e">
        <f t="shared" si="11"/>
        <v>#DIV/0!</v>
      </c>
      <c r="BX36" s="26">
        <f>SUM(BX31:BX35)</f>
        <v>0</v>
      </c>
      <c r="BY36" s="27" t="e">
        <f t="shared" si="16"/>
        <v>#DIV/0!</v>
      </c>
      <c r="BZ36" s="76">
        <f t="shared" si="17"/>
        <v>0</v>
      </c>
      <c r="CB36" s="9" t="s">
        <v>38</v>
      </c>
      <c r="CC36" s="90"/>
    </row>
    <row r="37" spans="1:81" x14ac:dyDescent="0.2">
      <c r="A37" s="1">
        <v>97202</v>
      </c>
      <c r="B37" s="38" t="s">
        <v>0</v>
      </c>
      <c r="C37" s="20"/>
      <c r="D37" s="87"/>
      <c r="E37" s="20"/>
      <c r="F37" s="87"/>
      <c r="G37" s="20"/>
      <c r="H37" s="87"/>
      <c r="I37" s="20"/>
      <c r="J37" s="87"/>
      <c r="K37" s="20"/>
      <c r="L37" s="87" t="e">
        <f t="shared" si="12"/>
        <v>#DIV/0!</v>
      </c>
      <c r="M37" s="77">
        <f t="shared" si="0"/>
        <v>0</v>
      </c>
      <c r="P37" s="38" t="s">
        <v>0</v>
      </c>
      <c r="Q37" s="20"/>
      <c r="R37" s="87"/>
      <c r="S37" s="20"/>
      <c r="T37" s="87"/>
      <c r="U37" s="169" t="e">
        <f t="shared" si="13"/>
        <v>#DIV/0!</v>
      </c>
      <c r="V37" s="172"/>
      <c r="W37" s="20"/>
      <c r="X37" s="87"/>
      <c r="Y37" s="20"/>
      <c r="Z37" s="87"/>
      <c r="AA37" s="22"/>
      <c r="AB37" s="87"/>
      <c r="AC37" s="22"/>
      <c r="AD37" s="87" t="e">
        <f t="shared" si="14"/>
        <v>#DIV/0!</v>
      </c>
      <c r="AE37" s="77">
        <f t="shared" si="15"/>
        <v>0</v>
      </c>
      <c r="AG37" s="38" t="s">
        <v>0</v>
      </c>
      <c r="AH37" s="20"/>
      <c r="AI37" s="87"/>
      <c r="AJ37" s="20"/>
      <c r="AK37" s="87"/>
      <c r="AL37" s="20"/>
      <c r="AM37" s="87"/>
      <c r="AN37" s="20"/>
      <c r="AO37" s="87"/>
      <c r="AP37" s="20"/>
      <c r="AQ37" s="87"/>
      <c r="AR37" s="20"/>
      <c r="AS37" s="87" t="e">
        <f t="shared" si="1"/>
        <v>#DIV/0!</v>
      </c>
      <c r="AT37" s="77">
        <f t="shared" si="2"/>
        <v>0</v>
      </c>
      <c r="AV37" s="38" t="s">
        <v>0</v>
      </c>
      <c r="AW37" s="20"/>
      <c r="AX37" s="87" t="e">
        <f t="shared" si="3"/>
        <v>#DIV/0!</v>
      </c>
      <c r="AY37" s="20"/>
      <c r="AZ37" s="87"/>
      <c r="BA37" s="20"/>
      <c r="BB37" s="87"/>
      <c r="BC37" s="20"/>
      <c r="BD37" s="87"/>
      <c r="BE37" s="20"/>
      <c r="BF37" s="87"/>
      <c r="BG37" s="20"/>
      <c r="BH37" s="87" t="e">
        <f t="shared" si="4"/>
        <v>#DIV/0!</v>
      </c>
      <c r="BI37" s="77">
        <f t="shared" si="5"/>
        <v>0</v>
      </c>
      <c r="BK37" s="38" t="s">
        <v>0</v>
      </c>
      <c r="BL37" s="20"/>
      <c r="BM37" s="87" t="e">
        <f t="shared" si="6"/>
        <v>#DIV/0!</v>
      </c>
      <c r="BN37" s="20"/>
      <c r="BO37" s="87" t="e">
        <f t="shared" si="7"/>
        <v>#DIV/0!</v>
      </c>
      <c r="BP37" s="20"/>
      <c r="BQ37" s="87" t="e">
        <f t="shared" si="8"/>
        <v>#DIV/0!</v>
      </c>
      <c r="BR37" s="20"/>
      <c r="BS37" s="87" t="e">
        <f t="shared" si="9"/>
        <v>#DIV/0!</v>
      </c>
      <c r="BT37" s="20"/>
      <c r="BU37" s="87" t="e">
        <f t="shared" si="10"/>
        <v>#DIV/0!</v>
      </c>
      <c r="BV37" s="20"/>
      <c r="BW37" s="87" t="e">
        <f t="shared" si="11"/>
        <v>#DIV/0!</v>
      </c>
      <c r="BX37" s="20"/>
      <c r="BY37" s="87" t="e">
        <f t="shared" si="16"/>
        <v>#DIV/0!</v>
      </c>
      <c r="BZ37" s="77">
        <f t="shared" si="17"/>
        <v>0</v>
      </c>
      <c r="CB37" s="10" t="s">
        <v>0</v>
      </c>
      <c r="CC37" s="90"/>
    </row>
    <row r="38" spans="1:81" x14ac:dyDescent="0.2">
      <c r="A38" s="1">
        <v>97206</v>
      </c>
      <c r="B38" s="34" t="s">
        <v>5</v>
      </c>
      <c r="C38" s="22"/>
      <c r="D38" s="84"/>
      <c r="E38" s="22"/>
      <c r="F38" s="84"/>
      <c r="G38" s="22"/>
      <c r="H38" s="84"/>
      <c r="I38" s="22"/>
      <c r="J38" s="84"/>
      <c r="K38" s="22"/>
      <c r="L38" s="84" t="e">
        <f t="shared" si="12"/>
        <v>#DIV/0!</v>
      </c>
      <c r="M38" s="73">
        <f t="shared" si="0"/>
        <v>0</v>
      </c>
      <c r="P38" s="34" t="s">
        <v>5</v>
      </c>
      <c r="Q38" s="22"/>
      <c r="R38" s="84"/>
      <c r="S38" s="22"/>
      <c r="T38" s="84"/>
      <c r="U38" s="169" t="e">
        <f t="shared" si="13"/>
        <v>#DIV/0!</v>
      </c>
      <c r="V38" s="169"/>
      <c r="W38" s="22"/>
      <c r="X38" s="84"/>
      <c r="Y38" s="22"/>
      <c r="Z38" s="84"/>
      <c r="AA38" s="22"/>
      <c r="AB38" s="84"/>
      <c r="AC38" s="22"/>
      <c r="AD38" s="84" t="e">
        <f t="shared" si="14"/>
        <v>#DIV/0!</v>
      </c>
      <c r="AE38" s="73">
        <f t="shared" si="15"/>
        <v>0</v>
      </c>
      <c r="AG38" s="34" t="s">
        <v>5</v>
      </c>
      <c r="AH38" s="22"/>
      <c r="AI38" s="84"/>
      <c r="AJ38" s="22"/>
      <c r="AK38" s="84"/>
      <c r="AL38" s="22"/>
      <c r="AM38" s="84"/>
      <c r="AN38" s="22"/>
      <c r="AO38" s="84"/>
      <c r="AP38" s="22"/>
      <c r="AQ38" s="84"/>
      <c r="AR38" s="22"/>
      <c r="AS38" s="84" t="e">
        <f t="shared" si="1"/>
        <v>#DIV/0!</v>
      </c>
      <c r="AT38" s="73">
        <f t="shared" si="2"/>
        <v>0</v>
      </c>
      <c r="AV38" s="34" t="s">
        <v>5</v>
      </c>
      <c r="AW38" s="22"/>
      <c r="AX38" s="84" t="e">
        <f t="shared" si="3"/>
        <v>#DIV/0!</v>
      </c>
      <c r="AY38" s="22"/>
      <c r="AZ38" s="84"/>
      <c r="BA38" s="22"/>
      <c r="BB38" s="84"/>
      <c r="BC38" s="22"/>
      <c r="BD38" s="84"/>
      <c r="BE38" s="22"/>
      <c r="BF38" s="84"/>
      <c r="BG38" s="22"/>
      <c r="BH38" s="84" t="e">
        <f t="shared" si="4"/>
        <v>#DIV/0!</v>
      </c>
      <c r="BI38" s="73">
        <f t="shared" si="5"/>
        <v>0</v>
      </c>
      <c r="BK38" s="34" t="s">
        <v>5</v>
      </c>
      <c r="BL38" s="22"/>
      <c r="BM38" s="84" t="e">
        <f t="shared" si="6"/>
        <v>#DIV/0!</v>
      </c>
      <c r="BN38" s="22"/>
      <c r="BO38" s="84" t="e">
        <f t="shared" si="7"/>
        <v>#DIV/0!</v>
      </c>
      <c r="BP38" s="22"/>
      <c r="BQ38" s="84" t="e">
        <f t="shared" si="8"/>
        <v>#DIV/0!</v>
      </c>
      <c r="BR38" s="22"/>
      <c r="BS38" s="84" t="e">
        <f t="shared" si="9"/>
        <v>#DIV/0!</v>
      </c>
      <c r="BT38" s="22"/>
      <c r="BU38" s="84" t="e">
        <f t="shared" si="10"/>
        <v>#DIV/0!</v>
      </c>
      <c r="BV38" s="22"/>
      <c r="BW38" s="84" t="e">
        <f t="shared" si="11"/>
        <v>#DIV/0!</v>
      </c>
      <c r="BX38" s="22"/>
      <c r="BY38" s="84" t="e">
        <f t="shared" si="16"/>
        <v>#DIV/0!</v>
      </c>
      <c r="BZ38" s="73">
        <f t="shared" si="17"/>
        <v>0</v>
      </c>
      <c r="CB38" s="7" t="s">
        <v>5</v>
      </c>
      <c r="CC38" s="90"/>
    </row>
    <row r="39" spans="1:81" x14ac:dyDescent="0.2">
      <c r="A39" s="1">
        <v>97207</v>
      </c>
      <c r="B39" s="34" t="s">
        <v>6</v>
      </c>
      <c r="C39" s="22"/>
      <c r="D39" s="84"/>
      <c r="E39" s="22"/>
      <c r="F39" s="84"/>
      <c r="G39" s="22"/>
      <c r="H39" s="84"/>
      <c r="I39" s="22"/>
      <c r="J39" s="84"/>
      <c r="K39" s="22"/>
      <c r="L39" s="84" t="e">
        <f t="shared" si="12"/>
        <v>#DIV/0!</v>
      </c>
      <c r="M39" s="73">
        <f t="shared" si="0"/>
        <v>0</v>
      </c>
      <c r="P39" s="34" t="s">
        <v>6</v>
      </c>
      <c r="Q39" s="22"/>
      <c r="R39" s="84"/>
      <c r="S39" s="22"/>
      <c r="T39" s="84"/>
      <c r="U39" s="169" t="e">
        <f t="shared" si="13"/>
        <v>#DIV/0!</v>
      </c>
      <c r="V39" s="169"/>
      <c r="W39" s="22"/>
      <c r="X39" s="84"/>
      <c r="Y39" s="22"/>
      <c r="Z39" s="84"/>
      <c r="AA39" s="22"/>
      <c r="AB39" s="84"/>
      <c r="AC39" s="22"/>
      <c r="AD39" s="84" t="e">
        <f t="shared" si="14"/>
        <v>#DIV/0!</v>
      </c>
      <c r="AE39" s="73">
        <f t="shared" si="15"/>
        <v>0</v>
      </c>
      <c r="AG39" s="34" t="s">
        <v>6</v>
      </c>
      <c r="AH39" s="22"/>
      <c r="AI39" s="84"/>
      <c r="AJ39" s="22"/>
      <c r="AK39" s="84"/>
      <c r="AL39" s="22"/>
      <c r="AM39" s="84"/>
      <c r="AN39" s="22"/>
      <c r="AO39" s="84"/>
      <c r="AP39" s="22"/>
      <c r="AQ39" s="84"/>
      <c r="AR39" s="22"/>
      <c r="AS39" s="84" t="e">
        <f t="shared" si="1"/>
        <v>#DIV/0!</v>
      </c>
      <c r="AT39" s="73">
        <f t="shared" si="2"/>
        <v>0</v>
      </c>
      <c r="AV39" s="34" t="s">
        <v>6</v>
      </c>
      <c r="AW39" s="22"/>
      <c r="AX39" s="84" t="e">
        <f t="shared" si="3"/>
        <v>#DIV/0!</v>
      </c>
      <c r="AY39" s="22"/>
      <c r="AZ39" s="84"/>
      <c r="BA39" s="22"/>
      <c r="BB39" s="84"/>
      <c r="BC39" s="22"/>
      <c r="BD39" s="84"/>
      <c r="BE39" s="22"/>
      <c r="BF39" s="84"/>
      <c r="BG39" s="22"/>
      <c r="BH39" s="84" t="e">
        <f t="shared" si="4"/>
        <v>#DIV/0!</v>
      </c>
      <c r="BI39" s="73">
        <f t="shared" si="5"/>
        <v>0</v>
      </c>
      <c r="BK39" s="34" t="s">
        <v>6</v>
      </c>
      <c r="BL39" s="22"/>
      <c r="BM39" s="84" t="e">
        <f t="shared" si="6"/>
        <v>#DIV/0!</v>
      </c>
      <c r="BN39" s="22"/>
      <c r="BO39" s="84" t="e">
        <f t="shared" si="7"/>
        <v>#DIV/0!</v>
      </c>
      <c r="BP39" s="22"/>
      <c r="BQ39" s="84" t="e">
        <f t="shared" si="8"/>
        <v>#DIV/0!</v>
      </c>
      <c r="BR39" s="22"/>
      <c r="BS39" s="84" t="e">
        <f t="shared" si="9"/>
        <v>#DIV/0!</v>
      </c>
      <c r="BT39" s="22"/>
      <c r="BU39" s="84" t="e">
        <f t="shared" si="10"/>
        <v>#DIV/0!</v>
      </c>
      <c r="BV39" s="22"/>
      <c r="BW39" s="84" t="e">
        <f t="shared" si="11"/>
        <v>#DIV/0!</v>
      </c>
      <c r="BX39" s="22"/>
      <c r="BY39" s="84" t="e">
        <f t="shared" si="16"/>
        <v>#DIV/0!</v>
      </c>
      <c r="BZ39" s="73">
        <f t="shared" si="17"/>
        <v>0</v>
      </c>
      <c r="CB39" s="7" t="s">
        <v>6</v>
      </c>
      <c r="CC39" s="90"/>
    </row>
    <row r="40" spans="1:81" x14ac:dyDescent="0.2">
      <c r="A40" s="1">
        <v>97221</v>
      </c>
      <c r="B40" s="34" t="s">
        <v>27</v>
      </c>
      <c r="C40" s="22"/>
      <c r="D40" s="84"/>
      <c r="E40" s="22"/>
      <c r="F40" s="84"/>
      <c r="G40" s="22"/>
      <c r="H40" s="84"/>
      <c r="I40" s="22"/>
      <c r="J40" s="84"/>
      <c r="K40" s="22"/>
      <c r="L40" s="84" t="e">
        <f t="shared" si="12"/>
        <v>#DIV/0!</v>
      </c>
      <c r="M40" s="73">
        <f t="shared" si="0"/>
        <v>0</v>
      </c>
      <c r="P40" s="34" t="s">
        <v>27</v>
      </c>
      <c r="Q40" s="22"/>
      <c r="R40" s="84"/>
      <c r="S40" s="22"/>
      <c r="T40" s="84"/>
      <c r="U40" s="169" t="e">
        <f t="shared" si="13"/>
        <v>#DIV/0!</v>
      </c>
      <c r="V40" s="169"/>
      <c r="W40" s="22"/>
      <c r="X40" s="84"/>
      <c r="Y40" s="22"/>
      <c r="Z40" s="84"/>
      <c r="AA40" s="22"/>
      <c r="AB40" s="84"/>
      <c r="AC40" s="22"/>
      <c r="AD40" s="84" t="e">
        <f t="shared" si="14"/>
        <v>#DIV/0!</v>
      </c>
      <c r="AE40" s="73">
        <f t="shared" si="15"/>
        <v>0</v>
      </c>
      <c r="AG40" s="34" t="s">
        <v>27</v>
      </c>
      <c r="AH40" s="22"/>
      <c r="AI40" s="84"/>
      <c r="AJ40" s="22"/>
      <c r="AK40" s="84"/>
      <c r="AL40" s="22"/>
      <c r="AM40" s="84"/>
      <c r="AN40" s="22"/>
      <c r="AO40" s="84"/>
      <c r="AP40" s="22"/>
      <c r="AQ40" s="84"/>
      <c r="AR40" s="22"/>
      <c r="AS40" s="84" t="e">
        <f t="shared" si="1"/>
        <v>#DIV/0!</v>
      </c>
      <c r="AT40" s="73">
        <f t="shared" si="2"/>
        <v>0</v>
      </c>
      <c r="AV40" s="34" t="s">
        <v>27</v>
      </c>
      <c r="AW40" s="22"/>
      <c r="AX40" s="84" t="e">
        <f t="shared" si="3"/>
        <v>#DIV/0!</v>
      </c>
      <c r="AY40" s="22"/>
      <c r="AZ40" s="84"/>
      <c r="BA40" s="22"/>
      <c r="BB40" s="84"/>
      <c r="BC40" s="22"/>
      <c r="BD40" s="84"/>
      <c r="BE40" s="22"/>
      <c r="BF40" s="84"/>
      <c r="BG40" s="22"/>
      <c r="BH40" s="84" t="e">
        <f t="shared" si="4"/>
        <v>#DIV/0!</v>
      </c>
      <c r="BI40" s="73">
        <f t="shared" si="5"/>
        <v>0</v>
      </c>
      <c r="BK40" s="34" t="s">
        <v>27</v>
      </c>
      <c r="BL40" s="22"/>
      <c r="BM40" s="84" t="e">
        <f t="shared" si="6"/>
        <v>#DIV/0!</v>
      </c>
      <c r="BN40" s="22"/>
      <c r="BO40" s="84" t="e">
        <f t="shared" si="7"/>
        <v>#DIV/0!</v>
      </c>
      <c r="BP40" s="22"/>
      <c r="BQ40" s="84" t="e">
        <f t="shared" si="8"/>
        <v>#DIV/0!</v>
      </c>
      <c r="BR40" s="22"/>
      <c r="BS40" s="84" t="e">
        <f t="shared" si="9"/>
        <v>#DIV/0!</v>
      </c>
      <c r="BT40" s="22"/>
      <c r="BU40" s="84" t="e">
        <f t="shared" si="10"/>
        <v>#DIV/0!</v>
      </c>
      <c r="BV40" s="22"/>
      <c r="BW40" s="84" t="e">
        <f t="shared" si="11"/>
        <v>#DIV/0!</v>
      </c>
      <c r="BX40" s="22"/>
      <c r="BY40" s="84" t="e">
        <f t="shared" si="16"/>
        <v>#DIV/0!</v>
      </c>
      <c r="BZ40" s="73">
        <f t="shared" si="17"/>
        <v>0</v>
      </c>
      <c r="CB40" s="7" t="s">
        <v>27</v>
      </c>
      <c r="CC40" s="90"/>
    </row>
    <row r="41" spans="1:81" x14ac:dyDescent="0.2">
      <c r="A41" s="1">
        <v>97227</v>
      </c>
      <c r="B41" s="34" t="s">
        <v>22</v>
      </c>
      <c r="C41" s="22"/>
      <c r="D41" s="84"/>
      <c r="E41" s="22"/>
      <c r="F41" s="84"/>
      <c r="G41" s="22"/>
      <c r="H41" s="84"/>
      <c r="I41" s="22"/>
      <c r="J41" s="84"/>
      <c r="K41" s="22"/>
      <c r="L41" s="84" t="e">
        <f t="shared" si="12"/>
        <v>#DIV/0!</v>
      </c>
      <c r="M41" s="73">
        <f t="shared" si="0"/>
        <v>0</v>
      </c>
      <c r="P41" s="34" t="s">
        <v>22</v>
      </c>
      <c r="Q41" s="22"/>
      <c r="R41" s="84"/>
      <c r="S41" s="22"/>
      <c r="T41" s="84"/>
      <c r="U41" s="169" t="e">
        <f t="shared" si="13"/>
        <v>#DIV/0!</v>
      </c>
      <c r="V41" s="169"/>
      <c r="W41" s="22"/>
      <c r="X41" s="84"/>
      <c r="Y41" s="22"/>
      <c r="Z41" s="84"/>
      <c r="AA41" s="22"/>
      <c r="AB41" s="84"/>
      <c r="AC41" s="22"/>
      <c r="AD41" s="84" t="e">
        <f t="shared" si="14"/>
        <v>#DIV/0!</v>
      </c>
      <c r="AE41" s="73">
        <f t="shared" si="15"/>
        <v>0</v>
      </c>
      <c r="AG41" s="34" t="s">
        <v>22</v>
      </c>
      <c r="AH41" s="22"/>
      <c r="AI41" s="84"/>
      <c r="AJ41" s="22"/>
      <c r="AK41" s="84"/>
      <c r="AL41" s="22"/>
      <c r="AM41" s="84"/>
      <c r="AN41" s="22"/>
      <c r="AO41" s="84"/>
      <c r="AP41" s="22"/>
      <c r="AQ41" s="84"/>
      <c r="AR41" s="22"/>
      <c r="AS41" s="84" t="e">
        <f t="shared" si="1"/>
        <v>#DIV/0!</v>
      </c>
      <c r="AT41" s="73">
        <f t="shared" si="2"/>
        <v>0</v>
      </c>
      <c r="AV41" s="34" t="s">
        <v>22</v>
      </c>
      <c r="AW41" s="22"/>
      <c r="AX41" s="84" t="e">
        <f t="shared" si="3"/>
        <v>#DIV/0!</v>
      </c>
      <c r="AY41" s="22"/>
      <c r="AZ41" s="84"/>
      <c r="BA41" s="22"/>
      <c r="BB41" s="84"/>
      <c r="BC41" s="22"/>
      <c r="BD41" s="84"/>
      <c r="BE41" s="22"/>
      <c r="BF41" s="84"/>
      <c r="BG41" s="22"/>
      <c r="BH41" s="84" t="e">
        <f t="shared" si="4"/>
        <v>#DIV/0!</v>
      </c>
      <c r="BI41" s="73">
        <f t="shared" si="5"/>
        <v>0</v>
      </c>
      <c r="BK41" s="34" t="s">
        <v>22</v>
      </c>
      <c r="BL41" s="22"/>
      <c r="BM41" s="84" t="e">
        <f t="shared" si="6"/>
        <v>#DIV/0!</v>
      </c>
      <c r="BN41" s="22"/>
      <c r="BO41" s="84" t="e">
        <f t="shared" si="7"/>
        <v>#DIV/0!</v>
      </c>
      <c r="BP41" s="22"/>
      <c r="BQ41" s="84" t="e">
        <f t="shared" si="8"/>
        <v>#DIV/0!</v>
      </c>
      <c r="BR41" s="22"/>
      <c r="BS41" s="84" t="e">
        <f t="shared" si="9"/>
        <v>#DIV/0!</v>
      </c>
      <c r="BT41" s="22"/>
      <c r="BU41" s="84" t="e">
        <f t="shared" si="10"/>
        <v>#DIV/0!</v>
      </c>
      <c r="BV41" s="22"/>
      <c r="BW41" s="84" t="e">
        <f t="shared" si="11"/>
        <v>#DIV/0!</v>
      </c>
      <c r="BX41" s="22"/>
      <c r="BY41" s="84" t="e">
        <f t="shared" si="16"/>
        <v>#DIV/0!</v>
      </c>
      <c r="BZ41" s="73">
        <f t="shared" si="17"/>
        <v>0</v>
      </c>
      <c r="CB41" s="7" t="s">
        <v>22</v>
      </c>
      <c r="CC41" s="90"/>
    </row>
    <row r="42" spans="1:81" x14ac:dyDescent="0.2">
      <c r="A42" s="1">
        <v>97223</v>
      </c>
      <c r="B42" s="34" t="s">
        <v>18</v>
      </c>
      <c r="C42" s="22"/>
      <c r="D42" s="84"/>
      <c r="E42" s="22"/>
      <c r="F42" s="84"/>
      <c r="G42" s="22"/>
      <c r="H42" s="84"/>
      <c r="I42" s="22"/>
      <c r="J42" s="84"/>
      <c r="K42" s="22"/>
      <c r="L42" s="84" t="e">
        <f t="shared" si="12"/>
        <v>#DIV/0!</v>
      </c>
      <c r="M42" s="73">
        <f t="shared" si="0"/>
        <v>0</v>
      </c>
      <c r="P42" s="34" t="s">
        <v>18</v>
      </c>
      <c r="Q42" s="22"/>
      <c r="R42" s="84"/>
      <c r="S42" s="22"/>
      <c r="T42" s="84"/>
      <c r="U42" s="169" t="e">
        <f t="shared" si="13"/>
        <v>#DIV/0!</v>
      </c>
      <c r="V42" s="169"/>
      <c r="W42" s="22"/>
      <c r="X42" s="84"/>
      <c r="Y42" s="22"/>
      <c r="Z42" s="84"/>
      <c r="AA42" s="22"/>
      <c r="AB42" s="84"/>
      <c r="AC42" s="22"/>
      <c r="AD42" s="84" t="e">
        <f t="shared" si="14"/>
        <v>#DIV/0!</v>
      </c>
      <c r="AE42" s="73">
        <f t="shared" si="15"/>
        <v>0</v>
      </c>
      <c r="AG42" s="34" t="s">
        <v>18</v>
      </c>
      <c r="AH42" s="22"/>
      <c r="AI42" s="84"/>
      <c r="AJ42" s="22"/>
      <c r="AK42" s="84"/>
      <c r="AL42" s="22"/>
      <c r="AM42" s="84"/>
      <c r="AN42" s="22"/>
      <c r="AO42" s="84"/>
      <c r="AP42" s="22"/>
      <c r="AQ42" s="84"/>
      <c r="AR42" s="22"/>
      <c r="AS42" s="84" t="e">
        <f t="shared" si="1"/>
        <v>#DIV/0!</v>
      </c>
      <c r="AT42" s="73">
        <f t="shared" si="2"/>
        <v>0</v>
      </c>
      <c r="AV42" s="34" t="s">
        <v>18</v>
      </c>
      <c r="AW42" s="22"/>
      <c r="AX42" s="84" t="e">
        <f t="shared" si="3"/>
        <v>#DIV/0!</v>
      </c>
      <c r="AY42" s="22"/>
      <c r="AZ42" s="84"/>
      <c r="BA42" s="22"/>
      <c r="BB42" s="84"/>
      <c r="BC42" s="22"/>
      <c r="BD42" s="84"/>
      <c r="BE42" s="22"/>
      <c r="BF42" s="84"/>
      <c r="BG42" s="22"/>
      <c r="BH42" s="84" t="e">
        <f t="shared" si="4"/>
        <v>#DIV/0!</v>
      </c>
      <c r="BI42" s="73">
        <f t="shared" si="5"/>
        <v>0</v>
      </c>
      <c r="BK42" s="34" t="s">
        <v>18</v>
      </c>
      <c r="BL42" s="22"/>
      <c r="BM42" s="84" t="e">
        <f t="shared" si="6"/>
        <v>#DIV/0!</v>
      </c>
      <c r="BN42" s="22"/>
      <c r="BO42" s="84" t="e">
        <f t="shared" si="7"/>
        <v>#DIV/0!</v>
      </c>
      <c r="BP42" s="22"/>
      <c r="BQ42" s="84" t="e">
        <f t="shared" si="8"/>
        <v>#DIV/0!</v>
      </c>
      <c r="BR42" s="22"/>
      <c r="BS42" s="84" t="e">
        <f t="shared" si="9"/>
        <v>#DIV/0!</v>
      </c>
      <c r="BT42" s="22"/>
      <c r="BU42" s="84" t="e">
        <f t="shared" si="10"/>
        <v>#DIV/0!</v>
      </c>
      <c r="BV42" s="22"/>
      <c r="BW42" s="84" t="e">
        <f t="shared" si="11"/>
        <v>#DIV/0!</v>
      </c>
      <c r="BX42" s="22"/>
      <c r="BY42" s="84" t="e">
        <f t="shared" si="16"/>
        <v>#DIV/0!</v>
      </c>
      <c r="BZ42" s="73">
        <f t="shared" si="17"/>
        <v>0</v>
      </c>
      <c r="CB42" s="7" t="s">
        <v>18</v>
      </c>
      <c r="CC42" s="90"/>
    </row>
    <row r="43" spans="1:81" x14ac:dyDescent="0.2">
      <c r="A43" s="1">
        <v>97231</v>
      </c>
      <c r="B43" s="35" t="s">
        <v>29</v>
      </c>
      <c r="C43" s="24"/>
      <c r="D43" s="85"/>
      <c r="E43" s="24"/>
      <c r="F43" s="85"/>
      <c r="G43" s="24"/>
      <c r="H43" s="85"/>
      <c r="I43" s="24"/>
      <c r="J43" s="85"/>
      <c r="K43" s="24"/>
      <c r="L43" s="85" t="e">
        <f t="shared" si="12"/>
        <v>#DIV/0!</v>
      </c>
      <c r="M43" s="74">
        <f t="shared" si="0"/>
        <v>0</v>
      </c>
      <c r="P43" s="35" t="s">
        <v>29</v>
      </c>
      <c r="Q43" s="24"/>
      <c r="R43" s="85"/>
      <c r="S43" s="24"/>
      <c r="T43" s="85"/>
      <c r="U43" s="169" t="e">
        <f t="shared" si="13"/>
        <v>#DIV/0!</v>
      </c>
      <c r="V43" s="170"/>
      <c r="W43" s="24"/>
      <c r="X43" s="85"/>
      <c r="Y43" s="24"/>
      <c r="Z43" s="85"/>
      <c r="AA43" s="22"/>
      <c r="AB43" s="85"/>
      <c r="AC43" s="22"/>
      <c r="AD43" s="85" t="e">
        <f t="shared" si="14"/>
        <v>#DIV/0!</v>
      </c>
      <c r="AE43" s="74">
        <f t="shared" si="15"/>
        <v>0</v>
      </c>
      <c r="AG43" s="35" t="s">
        <v>29</v>
      </c>
      <c r="AH43" s="24"/>
      <c r="AI43" s="85"/>
      <c r="AJ43" s="24"/>
      <c r="AK43" s="85"/>
      <c r="AL43" s="24"/>
      <c r="AM43" s="85"/>
      <c r="AN43" s="24"/>
      <c r="AO43" s="85"/>
      <c r="AP43" s="24"/>
      <c r="AQ43" s="85"/>
      <c r="AR43" s="24"/>
      <c r="AS43" s="85" t="e">
        <f t="shared" si="1"/>
        <v>#DIV/0!</v>
      </c>
      <c r="AT43" s="74">
        <f t="shared" si="2"/>
        <v>0</v>
      </c>
      <c r="AV43" s="35" t="s">
        <v>29</v>
      </c>
      <c r="AW43" s="24"/>
      <c r="AX43" s="85" t="e">
        <f t="shared" si="3"/>
        <v>#DIV/0!</v>
      </c>
      <c r="AY43" s="24"/>
      <c r="AZ43" s="85"/>
      <c r="BA43" s="24"/>
      <c r="BB43" s="85"/>
      <c r="BC43" s="24"/>
      <c r="BD43" s="85"/>
      <c r="BE43" s="24"/>
      <c r="BF43" s="85"/>
      <c r="BG43" s="24"/>
      <c r="BH43" s="85" t="e">
        <f t="shared" si="4"/>
        <v>#DIV/0!</v>
      </c>
      <c r="BI43" s="74">
        <f t="shared" si="5"/>
        <v>0</v>
      </c>
      <c r="BK43" s="35" t="s">
        <v>29</v>
      </c>
      <c r="BL43" s="24"/>
      <c r="BM43" s="85" t="e">
        <f t="shared" si="6"/>
        <v>#DIV/0!</v>
      </c>
      <c r="BN43" s="24"/>
      <c r="BO43" s="85" t="e">
        <f t="shared" si="7"/>
        <v>#DIV/0!</v>
      </c>
      <c r="BP43" s="24"/>
      <c r="BQ43" s="85" t="e">
        <f t="shared" si="8"/>
        <v>#DIV/0!</v>
      </c>
      <c r="BR43" s="24"/>
      <c r="BS43" s="85" t="e">
        <f t="shared" si="9"/>
        <v>#DIV/0!</v>
      </c>
      <c r="BT43" s="24"/>
      <c r="BU43" s="85" t="e">
        <f t="shared" si="10"/>
        <v>#DIV/0!</v>
      </c>
      <c r="BV43" s="24"/>
      <c r="BW43" s="85" t="e">
        <f t="shared" si="11"/>
        <v>#DIV/0!</v>
      </c>
      <c r="BX43" s="24"/>
      <c r="BY43" s="85" t="e">
        <f t="shared" si="16"/>
        <v>#DIV/0!</v>
      </c>
      <c r="BZ43" s="74">
        <f t="shared" si="17"/>
        <v>0</v>
      </c>
      <c r="CB43" s="8" t="s">
        <v>29</v>
      </c>
      <c r="CC43" s="90"/>
    </row>
    <row r="44" spans="1:81" x14ac:dyDescent="0.2">
      <c r="A44" s="3"/>
      <c r="B44" s="37" t="s">
        <v>40</v>
      </c>
      <c r="C44" s="26">
        <f>SUM(C37:C43)</f>
        <v>0</v>
      </c>
      <c r="D44" s="27" t="e">
        <f>C44/M44</f>
        <v>#DIV/0!</v>
      </c>
      <c r="E44" s="17">
        <f>SUM(E37:E43)</f>
        <v>0</v>
      </c>
      <c r="F44" s="27" t="e">
        <f>E44/M44</f>
        <v>#DIV/0!</v>
      </c>
      <c r="G44" s="26">
        <f>SUM(G37:G43)</f>
        <v>0</v>
      </c>
      <c r="H44" s="27" t="e">
        <f>G44/$M44</f>
        <v>#DIV/0!</v>
      </c>
      <c r="I44" s="26">
        <f>SUM(I37:I43)</f>
        <v>0</v>
      </c>
      <c r="J44" s="27" t="e">
        <f>I44/$M44</f>
        <v>#DIV/0!</v>
      </c>
      <c r="K44" s="26">
        <f>SUM(K37:K43)</f>
        <v>0</v>
      </c>
      <c r="L44" s="27" t="e">
        <f t="shared" si="12"/>
        <v>#DIV/0!</v>
      </c>
      <c r="M44" s="76">
        <f t="shared" si="0"/>
        <v>0</v>
      </c>
      <c r="P44" s="37" t="s">
        <v>40</v>
      </c>
      <c r="Q44" s="26">
        <f>SUM(Q37:Q43)</f>
        <v>0</v>
      </c>
      <c r="R44" s="27" t="e">
        <f>Q44/AE44</f>
        <v>#DIV/0!</v>
      </c>
      <c r="S44" s="17">
        <f>SUM(S37:S43)</f>
        <v>0</v>
      </c>
      <c r="T44" s="27" t="e">
        <f>S44/AE44</f>
        <v>#DIV/0!</v>
      </c>
      <c r="U44" s="169" t="e">
        <f t="shared" si="13"/>
        <v>#DIV/0!</v>
      </c>
      <c r="V44" s="40"/>
      <c r="W44" s="26">
        <f>SUM(W37:W43)</f>
        <v>0</v>
      </c>
      <c r="X44" s="27" t="e">
        <f>W44/AE44</f>
        <v>#DIV/0!</v>
      </c>
      <c r="Y44" s="26">
        <f>SUM(Y37:Y43)</f>
        <v>0</v>
      </c>
      <c r="Z44" s="27" t="e">
        <f>Y44/AE44</f>
        <v>#DIV/0!</v>
      </c>
      <c r="AA44" s="26">
        <f>SUM(AA37:AA43)</f>
        <v>0</v>
      </c>
      <c r="AB44" s="27" t="e">
        <f>AA44/AE44</f>
        <v>#DIV/0!</v>
      </c>
      <c r="AC44" s="26">
        <f>SUM(AC37:AC43)</f>
        <v>0</v>
      </c>
      <c r="AD44" s="27" t="e">
        <f t="shared" si="14"/>
        <v>#DIV/0!</v>
      </c>
      <c r="AE44" s="76">
        <f t="shared" si="15"/>
        <v>0</v>
      </c>
      <c r="AG44" s="37" t="s">
        <v>40</v>
      </c>
      <c r="AH44" s="26">
        <f>SUM(AH37:AH43)</f>
        <v>0</v>
      </c>
      <c r="AI44" s="27" t="e">
        <f>AH44/AT44</f>
        <v>#DIV/0!</v>
      </c>
      <c r="AJ44" s="26">
        <f>SUM(AJ37:AJ43)</f>
        <v>0</v>
      </c>
      <c r="AK44" s="27" t="e">
        <f>AJ44/AT44</f>
        <v>#DIV/0!</v>
      </c>
      <c r="AL44" s="26">
        <f>SUM(AL37:AL43)</f>
        <v>0</v>
      </c>
      <c r="AM44" s="27" t="e">
        <f>AL44/AT44</f>
        <v>#DIV/0!</v>
      </c>
      <c r="AN44" s="26">
        <f>SUM(AN37:AN43)</f>
        <v>0</v>
      </c>
      <c r="AO44" s="27" t="e">
        <f>AN44/AT44</f>
        <v>#DIV/0!</v>
      </c>
      <c r="AP44" s="26">
        <f>SUM(AP37:AP43)</f>
        <v>0</v>
      </c>
      <c r="AQ44" s="27" t="e">
        <f>AP44/AT44</f>
        <v>#DIV/0!</v>
      </c>
      <c r="AR44" s="26">
        <f>SUM(AR37:AR43)</f>
        <v>0</v>
      </c>
      <c r="AS44" s="27" t="e">
        <f t="shared" si="1"/>
        <v>#DIV/0!</v>
      </c>
      <c r="AT44" s="76">
        <f t="shared" si="2"/>
        <v>0</v>
      </c>
      <c r="AV44" s="37" t="s">
        <v>40</v>
      </c>
      <c r="AW44" s="26">
        <f>SUM(AW37:AW43)</f>
        <v>0</v>
      </c>
      <c r="AX44" s="27" t="e">
        <f t="shared" si="3"/>
        <v>#DIV/0!</v>
      </c>
      <c r="AY44" s="26">
        <f>SUM(AY37:AY43)</f>
        <v>0</v>
      </c>
      <c r="AZ44" s="27" t="e">
        <f>AY44/BI44</f>
        <v>#DIV/0!</v>
      </c>
      <c r="BA44" s="26">
        <f>SUM(BA37:BA43)</f>
        <v>0</v>
      </c>
      <c r="BB44" s="27" t="e">
        <f>BA44/BI44</f>
        <v>#DIV/0!</v>
      </c>
      <c r="BC44" s="26">
        <f>SUM(BC37:BC43)</f>
        <v>0</v>
      </c>
      <c r="BD44" s="27" t="e">
        <f>BC44/BI44</f>
        <v>#DIV/0!</v>
      </c>
      <c r="BE44" s="26">
        <f>SUM(BE37:BE43)</f>
        <v>0</v>
      </c>
      <c r="BF44" s="27" t="e">
        <f>BE44/BI44</f>
        <v>#DIV/0!</v>
      </c>
      <c r="BG44" s="26">
        <f>SUM(BG37:BG43)</f>
        <v>0</v>
      </c>
      <c r="BH44" s="27" t="e">
        <f t="shared" si="4"/>
        <v>#DIV/0!</v>
      </c>
      <c r="BI44" s="76">
        <f t="shared" si="5"/>
        <v>0</v>
      </c>
      <c r="BK44" s="37" t="s">
        <v>40</v>
      </c>
      <c r="BL44" s="26">
        <f>SUM(BL37:BL43)</f>
        <v>0</v>
      </c>
      <c r="BM44" s="27" t="e">
        <f>BL44/BZ44</f>
        <v>#DIV/0!</v>
      </c>
      <c r="BN44" s="26">
        <f>SUM(BN37:BN43)</f>
        <v>0</v>
      </c>
      <c r="BO44" s="27" t="e">
        <f>BN44/BZ44</f>
        <v>#DIV/0!</v>
      </c>
      <c r="BP44" s="26">
        <f>SUM(BP37:BP43)</f>
        <v>0</v>
      </c>
      <c r="BQ44" s="27" t="e">
        <f>BP44/BZ44</f>
        <v>#DIV/0!</v>
      </c>
      <c r="BR44" s="26">
        <f>SUM(BR37:BR43)</f>
        <v>0</v>
      </c>
      <c r="BS44" s="27" t="e">
        <f>BR44/BZ44</f>
        <v>#DIV/0!</v>
      </c>
      <c r="BT44" s="26">
        <f>SUM(BT37:BT43)</f>
        <v>0</v>
      </c>
      <c r="BU44" s="27" t="e">
        <f>BT44/BZ44</f>
        <v>#DIV/0!</v>
      </c>
      <c r="BV44" s="26">
        <f>SUM(BV37:BV43)</f>
        <v>0</v>
      </c>
      <c r="BW44" s="27" t="e">
        <f>BV44/BZ44</f>
        <v>#DIV/0!</v>
      </c>
      <c r="BX44" s="26">
        <f>SUM(BX37:BX43)</f>
        <v>0</v>
      </c>
      <c r="BY44" s="27" t="e">
        <f t="shared" si="16"/>
        <v>#DIV/0!</v>
      </c>
      <c r="BZ44" s="76">
        <f t="shared" si="17"/>
        <v>0</v>
      </c>
      <c r="CB44" s="9" t="s">
        <v>40</v>
      </c>
      <c r="CC44" s="90"/>
    </row>
    <row r="45" spans="1:81" ht="13.5" thickBot="1" x14ac:dyDescent="0.25">
      <c r="A45" s="3"/>
      <c r="B45" s="36" t="s">
        <v>41</v>
      </c>
      <c r="C45" s="68">
        <f>C36+C44</f>
        <v>0</v>
      </c>
      <c r="D45" s="53" t="e">
        <f>C45/M45</f>
        <v>#DIV/0!</v>
      </c>
      <c r="E45" s="16">
        <f>E36+E44</f>
        <v>0</v>
      </c>
      <c r="F45" s="53" t="e">
        <f>E45/M45</f>
        <v>#DIV/0!</v>
      </c>
      <c r="G45" s="68">
        <f>G36+G44</f>
        <v>0</v>
      </c>
      <c r="H45" s="53" t="e">
        <f>G45/$M45</f>
        <v>#DIV/0!</v>
      </c>
      <c r="I45" s="68">
        <f>I36+I44</f>
        <v>0</v>
      </c>
      <c r="J45" s="53" t="e">
        <f>I45/$M45</f>
        <v>#DIV/0!</v>
      </c>
      <c r="K45" s="68">
        <f>K36+K44</f>
        <v>0</v>
      </c>
      <c r="L45" s="53" t="e">
        <f t="shared" si="12"/>
        <v>#DIV/0!</v>
      </c>
      <c r="M45" s="75">
        <f t="shared" si="0"/>
        <v>0</v>
      </c>
      <c r="P45" s="36" t="s">
        <v>41</v>
      </c>
      <c r="Q45" s="68">
        <f>Q36+Q44</f>
        <v>0</v>
      </c>
      <c r="R45" s="53" t="e">
        <f>Q45/AE45</f>
        <v>#DIV/0!</v>
      </c>
      <c r="S45" s="16">
        <f>S36+S44</f>
        <v>0</v>
      </c>
      <c r="T45" s="53" t="e">
        <f>S45/AE45</f>
        <v>#DIV/0!</v>
      </c>
      <c r="U45" s="169" t="e">
        <f t="shared" si="13"/>
        <v>#DIV/0!</v>
      </c>
      <c r="V45" s="39"/>
      <c r="W45" s="68">
        <f>W36+W44</f>
        <v>0</v>
      </c>
      <c r="X45" s="53" t="e">
        <f>W45/AE45</f>
        <v>#DIV/0!</v>
      </c>
      <c r="Y45" s="68">
        <f>Y36+Y44</f>
        <v>0</v>
      </c>
      <c r="Z45" s="53" t="e">
        <f>Y45/AE45</f>
        <v>#DIV/0!</v>
      </c>
      <c r="AA45" s="68">
        <f>AA36+AA44</f>
        <v>0</v>
      </c>
      <c r="AB45" s="53" t="e">
        <f>AA45/AE45</f>
        <v>#DIV/0!</v>
      </c>
      <c r="AC45" s="68">
        <f>AC36+AC44</f>
        <v>0</v>
      </c>
      <c r="AD45" s="53" t="e">
        <f t="shared" si="14"/>
        <v>#DIV/0!</v>
      </c>
      <c r="AE45" s="75">
        <f t="shared" si="15"/>
        <v>0</v>
      </c>
      <c r="AG45" s="36" t="s">
        <v>41</v>
      </c>
      <c r="AH45" s="68">
        <f>AH36+AH44</f>
        <v>0</v>
      </c>
      <c r="AI45" s="53" t="e">
        <f>AH45/AT45</f>
        <v>#DIV/0!</v>
      </c>
      <c r="AJ45" s="68">
        <f>AJ36+AJ44</f>
        <v>0</v>
      </c>
      <c r="AK45" s="53" t="e">
        <f>AJ45/AT45</f>
        <v>#DIV/0!</v>
      </c>
      <c r="AL45" s="68">
        <f>AL36+AL44</f>
        <v>0</v>
      </c>
      <c r="AM45" s="53" t="e">
        <f>AL45/AT45</f>
        <v>#DIV/0!</v>
      </c>
      <c r="AN45" s="68">
        <f>AN36+AN44</f>
        <v>0</v>
      </c>
      <c r="AO45" s="53" t="e">
        <f>AN45/AT45</f>
        <v>#DIV/0!</v>
      </c>
      <c r="AP45" s="68">
        <f>AP36+AP44</f>
        <v>0</v>
      </c>
      <c r="AQ45" s="53" t="e">
        <f>AP45/AT45</f>
        <v>#DIV/0!</v>
      </c>
      <c r="AR45" s="68">
        <f>AR36+AR44</f>
        <v>0</v>
      </c>
      <c r="AS45" s="53" t="e">
        <f t="shared" si="1"/>
        <v>#DIV/0!</v>
      </c>
      <c r="AT45" s="75">
        <f t="shared" si="2"/>
        <v>0</v>
      </c>
      <c r="AV45" s="36" t="s">
        <v>41</v>
      </c>
      <c r="AW45" s="68">
        <f>AW36+AW44</f>
        <v>0</v>
      </c>
      <c r="AX45" s="53" t="e">
        <f>AW45/BI45</f>
        <v>#DIV/0!</v>
      </c>
      <c r="AY45" s="68">
        <f>AY36+AY44</f>
        <v>0</v>
      </c>
      <c r="AZ45" s="53" t="e">
        <f>AY45/BI45</f>
        <v>#DIV/0!</v>
      </c>
      <c r="BA45" s="68">
        <f>BA36+BA44</f>
        <v>0</v>
      </c>
      <c r="BB45" s="53" t="e">
        <f>BA45/BI45</f>
        <v>#DIV/0!</v>
      </c>
      <c r="BC45" s="68">
        <f>BC36+BC44</f>
        <v>0</v>
      </c>
      <c r="BD45" s="53" t="e">
        <f>BC45/BI45</f>
        <v>#DIV/0!</v>
      </c>
      <c r="BE45" s="68">
        <f>BE36+BE44</f>
        <v>0</v>
      </c>
      <c r="BF45" s="53" t="e">
        <f>BE45/BI45</f>
        <v>#DIV/0!</v>
      </c>
      <c r="BG45" s="68">
        <f>BG36+BG44</f>
        <v>0</v>
      </c>
      <c r="BH45" s="53" t="e">
        <f t="shared" si="4"/>
        <v>#DIV/0!</v>
      </c>
      <c r="BI45" s="75">
        <f t="shared" si="5"/>
        <v>0</v>
      </c>
      <c r="BK45" s="36" t="s">
        <v>41</v>
      </c>
      <c r="BL45" s="68">
        <f>BL36+BL44</f>
        <v>0</v>
      </c>
      <c r="BM45" s="53" t="e">
        <f>BL45/BZ45</f>
        <v>#DIV/0!</v>
      </c>
      <c r="BN45" s="68">
        <f>BN36+BN44</f>
        <v>0</v>
      </c>
      <c r="BO45" s="53" t="e">
        <f>BN45/BZ45</f>
        <v>#DIV/0!</v>
      </c>
      <c r="BP45" s="68">
        <f>BP36+BP44</f>
        <v>0</v>
      </c>
      <c r="BQ45" s="53" t="e">
        <f>BP45/BZ45</f>
        <v>#DIV/0!</v>
      </c>
      <c r="BR45" s="68">
        <f>BR36+BR44</f>
        <v>0</v>
      </c>
      <c r="BS45" s="53" t="e">
        <f>BR45/BZ45</f>
        <v>#DIV/0!</v>
      </c>
      <c r="BT45" s="68">
        <f>BT36+BT44</f>
        <v>0</v>
      </c>
      <c r="BU45" s="53" t="e">
        <f>BT45/BZ45</f>
        <v>#DIV/0!</v>
      </c>
      <c r="BV45" s="68">
        <f>BV36+BV44</f>
        <v>0</v>
      </c>
      <c r="BW45" s="53" t="e">
        <f>BV45/BZ45</f>
        <v>#DIV/0!</v>
      </c>
      <c r="BX45" s="68">
        <f>BX36+BX44</f>
        <v>0</v>
      </c>
      <c r="BY45" s="53" t="e">
        <f t="shared" si="16"/>
        <v>#DIV/0!</v>
      </c>
      <c r="BZ45" s="75">
        <f t="shared" si="17"/>
        <v>0</v>
      </c>
      <c r="CB45" s="11" t="s">
        <v>41</v>
      </c>
      <c r="CC45" s="90"/>
    </row>
    <row r="46" spans="1:81" ht="13.5" thickBot="1" x14ac:dyDescent="0.25">
      <c r="A46" s="3"/>
      <c r="B46" s="51" t="s">
        <v>42</v>
      </c>
      <c r="C46" s="71">
        <f>C8+C30+C45</f>
        <v>0</v>
      </c>
      <c r="D46" s="54" t="e">
        <f>C46/M46</f>
        <v>#DIV/0!</v>
      </c>
      <c r="E46" s="50">
        <f>E8+E30+E45</f>
        <v>0</v>
      </c>
      <c r="F46" s="54" t="e">
        <f>E46/M46</f>
        <v>#DIV/0!</v>
      </c>
      <c r="G46" s="71">
        <f>G8+G30+G45</f>
        <v>0</v>
      </c>
      <c r="H46" s="54" t="e">
        <f>G46/$M46</f>
        <v>#DIV/0!</v>
      </c>
      <c r="I46" s="71">
        <f>I8+I30+I45</f>
        <v>0</v>
      </c>
      <c r="J46" s="54" t="e">
        <f>I46/$M46</f>
        <v>#DIV/0!</v>
      </c>
      <c r="K46" s="71">
        <f>K8+K30+K45</f>
        <v>0</v>
      </c>
      <c r="L46" s="54" t="e">
        <f t="shared" si="12"/>
        <v>#DIV/0!</v>
      </c>
      <c r="M46" s="78">
        <f t="shared" si="0"/>
        <v>0</v>
      </c>
      <c r="P46" s="51" t="s">
        <v>42</v>
      </c>
      <c r="Q46" s="71">
        <f>Q8+Q30+Q45</f>
        <v>0</v>
      </c>
      <c r="R46" s="54" t="e">
        <f>Q46/AE46</f>
        <v>#DIV/0!</v>
      </c>
      <c r="S46" s="50">
        <f>S8+S30+S45</f>
        <v>0</v>
      </c>
      <c r="T46" s="54" t="e">
        <f>S46/AE46</f>
        <v>#DIV/0!</v>
      </c>
      <c r="U46" s="169" t="e">
        <f t="shared" si="13"/>
        <v>#DIV/0!</v>
      </c>
      <c r="V46" s="67"/>
      <c r="W46" s="71">
        <f>W8+W30+W45</f>
        <v>0</v>
      </c>
      <c r="X46" s="54" t="e">
        <f>W46/AE46</f>
        <v>#DIV/0!</v>
      </c>
      <c r="Y46" s="71">
        <f>Y8+Y30+Y45</f>
        <v>0</v>
      </c>
      <c r="Z46" s="54" t="e">
        <f>Y46/AE46</f>
        <v>#DIV/0!</v>
      </c>
      <c r="AA46" s="71">
        <f>AA8+AA30+AA45</f>
        <v>0</v>
      </c>
      <c r="AB46" s="54" t="e">
        <f>AA46/AE46</f>
        <v>#DIV/0!</v>
      </c>
      <c r="AC46" s="71">
        <f>AC8+AC30+AC45</f>
        <v>0</v>
      </c>
      <c r="AD46" s="54" t="e">
        <f t="shared" si="14"/>
        <v>#DIV/0!</v>
      </c>
      <c r="AE46" s="78">
        <f t="shared" si="15"/>
        <v>0</v>
      </c>
      <c r="AG46" s="51" t="s">
        <v>42</v>
      </c>
      <c r="AH46" s="71">
        <f>AH8+AH30+AH45</f>
        <v>0</v>
      </c>
      <c r="AI46" s="54" t="e">
        <f>AH46/AT46</f>
        <v>#DIV/0!</v>
      </c>
      <c r="AJ46" s="71">
        <f>AJ8+AJ30+AJ45</f>
        <v>0</v>
      </c>
      <c r="AK46" s="54" t="e">
        <f>AJ46/AT46</f>
        <v>#DIV/0!</v>
      </c>
      <c r="AL46" s="71">
        <f>AL8+AL30+AL45</f>
        <v>0</v>
      </c>
      <c r="AM46" s="54" t="e">
        <f>AL46/AT46</f>
        <v>#DIV/0!</v>
      </c>
      <c r="AN46" s="71">
        <f>AN8+AN30+AN45</f>
        <v>0</v>
      </c>
      <c r="AO46" s="54" t="e">
        <f>AN46/AT46</f>
        <v>#DIV/0!</v>
      </c>
      <c r="AP46" s="71">
        <f>AP8+AP30+AP45</f>
        <v>0</v>
      </c>
      <c r="AQ46" s="54" t="e">
        <f>AP46/AT46</f>
        <v>#DIV/0!</v>
      </c>
      <c r="AR46" s="71">
        <f>AR8+AR30+AR45</f>
        <v>0</v>
      </c>
      <c r="AS46" s="54" t="e">
        <f t="shared" si="1"/>
        <v>#DIV/0!</v>
      </c>
      <c r="AT46" s="78">
        <f t="shared" si="2"/>
        <v>0</v>
      </c>
      <c r="AV46" s="51" t="s">
        <v>42</v>
      </c>
      <c r="AW46" s="71">
        <f>AW8+AW30+AW45</f>
        <v>0</v>
      </c>
      <c r="AX46" s="54" t="e">
        <f>AW46/BI46</f>
        <v>#DIV/0!</v>
      </c>
      <c r="AY46" s="71">
        <f>AY8+AY30+AY45</f>
        <v>0</v>
      </c>
      <c r="AZ46" s="54" t="e">
        <f>AY46/BI46</f>
        <v>#DIV/0!</v>
      </c>
      <c r="BA46" s="71">
        <f>BA8+BA30+BA45</f>
        <v>0</v>
      </c>
      <c r="BB46" s="54" t="e">
        <f>BA46/BI46</f>
        <v>#DIV/0!</v>
      </c>
      <c r="BC46" s="71">
        <f>BC8+BC30+BC45</f>
        <v>0</v>
      </c>
      <c r="BD46" s="54" t="e">
        <f>BC46/BI46</f>
        <v>#DIV/0!</v>
      </c>
      <c r="BE46" s="71">
        <f>BE8+BE30+BE45</f>
        <v>0</v>
      </c>
      <c r="BF46" s="54" t="e">
        <f>BE46/BI46</f>
        <v>#DIV/0!</v>
      </c>
      <c r="BG46" s="71">
        <f>BG8+BG30+BG45</f>
        <v>0</v>
      </c>
      <c r="BH46" s="54" t="e">
        <f t="shared" si="4"/>
        <v>#DIV/0!</v>
      </c>
      <c r="BI46" s="78">
        <f t="shared" si="5"/>
        <v>0</v>
      </c>
      <c r="BK46" s="51" t="s">
        <v>42</v>
      </c>
      <c r="BL46" s="71">
        <f>BL8+BL30+BL45</f>
        <v>0</v>
      </c>
      <c r="BM46" s="54" t="e">
        <f>BL46/BZ46</f>
        <v>#DIV/0!</v>
      </c>
      <c r="BN46" s="71">
        <f>BN8+BN30+BN45</f>
        <v>0</v>
      </c>
      <c r="BO46" s="54" t="e">
        <f>BN46/BZ46</f>
        <v>#DIV/0!</v>
      </c>
      <c r="BP46" s="71">
        <f>BP8+BP30+BP45</f>
        <v>0</v>
      </c>
      <c r="BQ46" s="54" t="e">
        <f>BP46/BZ46</f>
        <v>#DIV/0!</v>
      </c>
      <c r="BR46" s="71">
        <f>BR8+BR30+BR45</f>
        <v>0</v>
      </c>
      <c r="BS46" s="54" t="e">
        <f>BR46/BZ46</f>
        <v>#DIV/0!</v>
      </c>
      <c r="BT46" s="71">
        <f>BT8+BT30+BT45</f>
        <v>0</v>
      </c>
      <c r="BU46" s="54" t="e">
        <f>BT46/BZ46</f>
        <v>#DIV/0!</v>
      </c>
      <c r="BV46" s="71">
        <f>BV8+BV30+BV45</f>
        <v>0</v>
      </c>
      <c r="BW46" s="54" t="e">
        <f>BV46/BZ46</f>
        <v>#DIV/0!</v>
      </c>
      <c r="BX46" s="71">
        <f>BX8+BX30+BX45</f>
        <v>0</v>
      </c>
      <c r="BY46" s="54" t="e">
        <f t="shared" si="16"/>
        <v>#DIV/0!</v>
      </c>
      <c r="BZ46" s="78">
        <f t="shared" si="17"/>
        <v>0</v>
      </c>
      <c r="CB46" s="88" t="s">
        <v>42</v>
      </c>
      <c r="CC46" s="92"/>
    </row>
    <row r="47" spans="1:81" x14ac:dyDescent="0.2">
      <c r="B47" s="66" t="s">
        <v>80</v>
      </c>
      <c r="C47" s="14"/>
      <c r="D47" s="12"/>
      <c r="F47" s="12"/>
      <c r="G47" s="14"/>
      <c r="H47" s="12"/>
      <c r="I47" s="14"/>
      <c r="J47" s="12"/>
      <c r="K47" s="14"/>
      <c r="L47" s="12"/>
      <c r="M47" s="12"/>
      <c r="P47" s="66" t="s">
        <v>80</v>
      </c>
      <c r="Q47" s="14"/>
      <c r="R47" s="12"/>
      <c r="T47" s="12"/>
      <c r="U47" s="12"/>
      <c r="V47" s="12"/>
      <c r="W47" s="14"/>
      <c r="X47" s="12"/>
      <c r="Y47" s="14"/>
      <c r="Z47" s="12"/>
      <c r="AA47" s="14"/>
      <c r="AB47" s="12"/>
      <c r="AC47" s="14"/>
      <c r="AD47" s="12"/>
      <c r="AE47" s="12"/>
      <c r="AG47" s="66" t="s">
        <v>80</v>
      </c>
      <c r="AH47" s="14"/>
      <c r="AI47" s="12"/>
      <c r="AK47" s="12"/>
      <c r="AL47" s="14"/>
      <c r="AM47" s="12"/>
      <c r="AN47" s="14"/>
      <c r="AO47" s="12"/>
      <c r="AP47" s="14"/>
      <c r="AQ47" s="12"/>
      <c r="AR47" s="14"/>
      <c r="AS47" s="12"/>
      <c r="AT47" s="12"/>
      <c r="AV47" s="66" t="s">
        <v>80</v>
      </c>
      <c r="AW47" s="14"/>
      <c r="AX47" s="12"/>
      <c r="AZ47" s="12"/>
      <c r="BA47" s="14"/>
      <c r="BB47" s="12"/>
      <c r="BC47" s="14"/>
      <c r="BD47" s="12"/>
      <c r="BE47" s="14"/>
      <c r="BF47" s="12"/>
      <c r="BG47" s="14"/>
      <c r="BH47" s="12"/>
      <c r="BI47" s="12"/>
      <c r="BK47" s="66" t="s">
        <v>80</v>
      </c>
      <c r="BL47" s="14"/>
      <c r="BM47" s="12"/>
      <c r="BO47" s="12"/>
      <c r="BP47" s="14"/>
      <c r="BQ47" s="12"/>
      <c r="BR47" s="14"/>
      <c r="BS47" s="12"/>
      <c r="BT47" s="14"/>
      <c r="BU47" s="12"/>
      <c r="BV47" s="14"/>
      <c r="BW47" s="12"/>
      <c r="BX47" s="14"/>
      <c r="BY47" s="12"/>
      <c r="BZ47" s="12"/>
      <c r="CB47" s="66" t="s">
        <v>80</v>
      </c>
      <c r="CC47"/>
    </row>
    <row r="48" spans="1:81" x14ac:dyDescent="0.2">
      <c r="S48" s="41" t="e">
        <f>S46/(S46+Q46)</f>
        <v>#DIV/0!</v>
      </c>
      <c r="CC48"/>
    </row>
    <row r="49" spans="81:81" x14ac:dyDescent="0.2">
      <c r="CC49"/>
    </row>
    <row r="50" spans="81:81" x14ac:dyDescent="0.2">
      <c r="CC50"/>
    </row>
    <row r="51" spans="81:81" x14ac:dyDescent="0.2">
      <c r="CC51"/>
    </row>
  </sheetData>
  <phoneticPr fontId="2" type="noConversion"/>
  <printOptions horizontalCentered="1" verticalCentered="1"/>
  <pageMargins left="0.25" right="0.25" top="0.75" bottom="0.75" header="0.3" footer="0.3"/>
  <pageSetup paperSize="9" scale="65" orientation="portrait" r:id="rId1"/>
  <headerFooter alignWithMargins="0">
    <oddHeader>&amp;C&amp;"-,Normal"&amp;K03+000Observatoire de l'habitat de la Martinique&amp;K000000
&amp;"-,Gras"&amp;11Les jeunes</oddHeader>
  </headerFooter>
  <colBreaks count="5" manualBreakCount="5">
    <brk id="14" max="1048575" man="1"/>
    <brk id="31" max="46" man="1"/>
    <brk id="46" max="46" man="1"/>
    <brk id="62" max="46" man="1"/>
    <brk id="78" max="46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59"/>
  <sheetViews>
    <sheetView topLeftCell="B5" zoomScale="80" zoomScaleNormal="80" workbookViewId="0">
      <pane xSplit="1" ySplit="2" topLeftCell="O7" activePane="bottomRight" state="frozen"/>
      <selection activeCell="B1" sqref="A1:XFD1048576"/>
      <selection pane="topRight" activeCell="B1" sqref="A1:XFD1048576"/>
      <selection pane="bottomLeft" activeCell="B1" sqref="A1:XFD1048576"/>
      <selection pane="bottomRight" activeCell="O23" sqref="O23"/>
    </sheetView>
  </sheetViews>
  <sheetFormatPr baseColWidth="10" defaultRowHeight="12.75" x14ac:dyDescent="0.2"/>
  <cols>
    <col min="1" max="1" width="9.42578125" hidden="1" customWidth="1"/>
    <col min="2" max="2" width="19.5703125" customWidth="1"/>
    <col min="3" max="6" width="11.42578125" hidden="1" customWidth="1"/>
    <col min="7" max="7" width="8.5703125" customWidth="1"/>
    <col min="8" max="8" width="6.42578125" customWidth="1"/>
    <col min="9" max="9" width="11.42578125" customWidth="1"/>
    <col min="10" max="10" width="9.28515625" customWidth="1"/>
    <col min="11" max="11" width="15.5703125" customWidth="1"/>
    <col min="12" max="12" width="16.28515625" style="95" hidden="1" customWidth="1"/>
    <col min="13" max="13" width="19.140625" style="95" hidden="1" customWidth="1"/>
    <col min="14" max="14" width="6.28515625" style="41" customWidth="1"/>
    <col min="15" max="15" width="12.140625" customWidth="1"/>
    <col min="17" max="17" width="11.42578125" customWidth="1"/>
    <col min="19" max="19" width="11.42578125" customWidth="1"/>
    <col min="21" max="21" width="11.42578125" customWidth="1"/>
    <col min="23" max="23" width="11.42578125" customWidth="1"/>
    <col min="26" max="26" width="11.42578125" style="1"/>
    <col min="27" max="27" width="19.85546875" style="119" customWidth="1"/>
    <col min="28" max="28" width="10.7109375" style="140" customWidth="1"/>
    <col min="29" max="29" width="7.85546875" style="135" customWidth="1"/>
    <col min="30" max="30" width="13.140625" style="140" customWidth="1"/>
    <col min="31" max="31" width="7.85546875" style="135" customWidth="1"/>
    <col min="32" max="32" width="12.140625" style="140" hidden="1" customWidth="1"/>
    <col min="33" max="33" width="11.42578125" style="119" hidden="1" customWidth="1"/>
    <col min="34" max="34" width="12.5703125" style="119" customWidth="1"/>
    <col min="35" max="35" width="11.42578125" style="119" customWidth="1"/>
    <col min="36" max="36" width="11.42578125" style="119"/>
    <col min="37" max="37" width="11.42578125" style="119" customWidth="1"/>
    <col min="38" max="38" width="11.42578125" style="119"/>
    <col min="39" max="39" width="11.42578125" style="119" customWidth="1"/>
    <col min="40" max="40" width="10.7109375" style="119" customWidth="1"/>
    <col min="41" max="41" width="11.42578125" style="119" customWidth="1"/>
    <col min="43" max="43" width="19.28515625" customWidth="1"/>
    <col min="44" max="44" width="10.5703125" style="55" customWidth="1"/>
    <col min="45" max="45" width="8.7109375" customWidth="1"/>
    <col min="46" max="46" width="10.5703125" style="62" customWidth="1"/>
    <col min="47" max="47" width="8.7109375" customWidth="1"/>
    <col min="48" max="48" width="10.5703125" style="55" customWidth="1"/>
    <col min="49" max="49" width="8.7109375" customWidth="1"/>
    <col min="50" max="50" width="10.5703125" style="62" customWidth="1"/>
    <col min="51" max="51" width="8.7109375" customWidth="1"/>
    <col min="52" max="52" width="10.5703125" style="62" customWidth="1"/>
    <col min="53" max="53" width="8.7109375" customWidth="1"/>
    <col min="54" max="54" width="10.5703125" style="62" customWidth="1"/>
    <col min="55" max="55" width="8.7109375" customWidth="1"/>
    <col min="56" max="56" width="10.5703125" style="62" customWidth="1"/>
    <col min="57" max="57" width="8.7109375" customWidth="1"/>
    <col min="58" max="58" width="10.5703125" customWidth="1"/>
    <col min="59" max="59" width="15.42578125" customWidth="1"/>
    <col min="60" max="60" width="19.28515625" customWidth="1"/>
    <col min="61" max="61" width="10" style="55" customWidth="1"/>
    <col min="62" max="62" width="8.7109375" customWidth="1"/>
    <col min="63" max="63" width="10" style="62" customWidth="1"/>
    <col min="64" max="64" width="8.7109375" customWidth="1"/>
    <col min="65" max="65" width="10" style="55" customWidth="1"/>
    <col min="66" max="66" width="8.7109375" customWidth="1"/>
    <col min="67" max="67" width="10" style="55" customWidth="1"/>
    <col min="68" max="68" width="8.7109375" customWidth="1"/>
    <col min="69" max="69" width="10" style="55" customWidth="1"/>
    <col min="70" max="70" width="8.7109375" customWidth="1"/>
    <col min="71" max="71" width="10" style="55" customWidth="1"/>
    <col min="72" max="72" width="8.7109375" customWidth="1"/>
    <col min="74" max="74" width="13.85546875" customWidth="1"/>
    <col min="75" max="75" width="19.28515625" style="334" customWidth="1"/>
    <col min="76" max="76" width="10" style="530" customWidth="1"/>
    <col min="77" max="77" width="8.7109375" style="334" customWidth="1"/>
    <col min="78" max="78" width="10" style="403" customWidth="1"/>
    <col min="79" max="79" width="8.7109375" style="334" customWidth="1"/>
    <col min="80" max="80" width="10" style="530" customWidth="1"/>
    <col min="81" max="81" width="8.7109375" style="334" customWidth="1"/>
    <col min="82" max="82" width="10" style="530" customWidth="1"/>
    <col min="83" max="83" width="8.7109375" style="334" customWidth="1"/>
    <col min="84" max="84" width="12.140625" style="530" customWidth="1"/>
    <col min="85" max="85" width="8.7109375" style="334" customWidth="1"/>
    <col min="86" max="87" width="11.42578125" style="334"/>
    <col min="88" max="88" width="19.28515625" style="334" customWidth="1"/>
    <col min="89" max="89" width="10" style="530" customWidth="1"/>
    <col min="90" max="90" width="8.7109375" style="334" customWidth="1"/>
    <col min="91" max="91" width="10" style="530" customWidth="1"/>
    <col min="92" max="92" width="8.7109375" style="334" customWidth="1"/>
    <col min="93" max="93" width="12.140625" style="530" customWidth="1"/>
    <col min="94" max="94" width="8.7109375" style="334" customWidth="1"/>
    <col min="95" max="95" width="11.42578125" style="334"/>
    <col min="96" max="96" width="11.42578125" style="695"/>
  </cols>
  <sheetData>
    <row r="1" spans="1:95" hidden="1" x14ac:dyDescent="0.2"/>
    <row r="2" spans="1:95" hidden="1" x14ac:dyDescent="0.2">
      <c r="BI2" s="55">
        <v>160</v>
      </c>
      <c r="BK2" s="62">
        <v>161</v>
      </c>
      <c r="BM2" s="55">
        <v>162</v>
      </c>
      <c r="BO2" s="55">
        <v>163</v>
      </c>
      <c r="BQ2" s="55">
        <v>164</v>
      </c>
      <c r="BS2" s="55">
        <v>165</v>
      </c>
    </row>
    <row r="3" spans="1:95" x14ac:dyDescent="0.2">
      <c r="O3" s="104" t="s">
        <v>236</v>
      </c>
      <c r="AB3" s="139" t="s">
        <v>237</v>
      </c>
      <c r="AC3" s="140"/>
      <c r="AD3" s="135"/>
      <c r="AE3" s="140"/>
      <c r="AF3" s="135"/>
      <c r="AN3" s="135"/>
      <c r="BO3" s="62"/>
      <c r="BS3" s="62"/>
      <c r="BX3" s="334"/>
      <c r="BZ3" s="334"/>
      <c r="CB3" s="334"/>
      <c r="CD3" s="334"/>
      <c r="CF3" s="334"/>
      <c r="CK3" s="334"/>
      <c r="CM3" s="334"/>
    </row>
    <row r="4" spans="1:95" ht="15.75" thickBot="1" x14ac:dyDescent="0.3">
      <c r="AB4" s="135"/>
      <c r="AC4" s="140"/>
      <c r="AD4" s="135"/>
      <c r="AE4" s="140"/>
      <c r="AF4" s="135"/>
      <c r="AN4" s="135"/>
      <c r="BW4" s="564"/>
    </row>
    <row r="5" spans="1:95" ht="15" x14ac:dyDescent="0.2">
      <c r="C5" s="168" t="s">
        <v>170</v>
      </c>
      <c r="D5" s="58"/>
      <c r="E5" s="168"/>
      <c r="F5" s="58"/>
      <c r="G5" s="168"/>
      <c r="H5" s="58"/>
      <c r="I5" s="168"/>
      <c r="J5" s="60"/>
      <c r="K5" s="60"/>
      <c r="L5" s="470" t="s">
        <v>245</v>
      </c>
      <c r="M5" s="470"/>
      <c r="O5" s="236" t="s">
        <v>234</v>
      </c>
      <c r="P5" s="235"/>
      <c r="Q5" s="236"/>
      <c r="R5" s="235"/>
      <c r="S5" s="236"/>
      <c r="T5" s="235"/>
      <c r="U5" s="236"/>
      <c r="V5" s="235"/>
      <c r="W5" s="236"/>
      <c r="X5" s="235"/>
      <c r="Y5" s="60"/>
      <c r="AB5" s="123" t="s">
        <v>275</v>
      </c>
      <c r="AC5" s="482"/>
      <c r="AD5" s="483"/>
      <c r="AE5" s="482"/>
      <c r="AF5" s="483"/>
      <c r="AG5" s="484"/>
      <c r="AH5" s="484"/>
      <c r="AI5" s="484"/>
      <c r="AJ5" s="484"/>
      <c r="AK5" s="484"/>
      <c r="AL5" s="484"/>
      <c r="AM5" s="484"/>
      <c r="AN5" s="485"/>
      <c r="AR5" s="168" t="s">
        <v>299</v>
      </c>
      <c r="AS5" s="58"/>
      <c r="AT5" s="65"/>
      <c r="AU5" s="58"/>
      <c r="AV5" s="289"/>
      <c r="AW5" s="58"/>
      <c r="AX5" s="807"/>
      <c r="AY5" s="808"/>
      <c r="AZ5" s="807"/>
      <c r="BA5" s="808"/>
      <c r="BB5" s="807"/>
      <c r="BC5" s="808"/>
      <c r="BD5" s="807"/>
      <c r="BE5" s="808"/>
      <c r="BF5" s="809"/>
      <c r="BI5" s="168" t="s">
        <v>300</v>
      </c>
      <c r="BJ5" s="58"/>
      <c r="BK5" s="65"/>
      <c r="BL5" s="58"/>
      <c r="BM5" s="289"/>
      <c r="BN5" s="58"/>
      <c r="BO5" s="289"/>
      <c r="BP5" s="58"/>
      <c r="BQ5" s="289"/>
      <c r="BR5" s="58"/>
      <c r="BS5" s="289"/>
      <c r="BT5" s="58"/>
      <c r="BU5" s="60"/>
      <c r="BX5" s="168" t="s">
        <v>301</v>
      </c>
      <c r="BY5" s="58"/>
      <c r="BZ5" s="65"/>
      <c r="CA5" s="58"/>
      <c r="CB5" s="289"/>
      <c r="CC5" s="58"/>
      <c r="CD5" s="289"/>
      <c r="CE5" s="58"/>
      <c r="CF5" s="289"/>
      <c r="CG5" s="58"/>
      <c r="CH5" s="60"/>
      <c r="CK5" s="168" t="s">
        <v>301</v>
      </c>
      <c r="CL5" s="58"/>
      <c r="CM5" s="289"/>
      <c r="CN5" s="58"/>
      <c r="CO5" s="289"/>
      <c r="CP5" s="58"/>
      <c r="CQ5" s="60"/>
    </row>
    <row r="6" spans="1:95" ht="51.75" thickBot="1" x14ac:dyDescent="0.25">
      <c r="C6" s="45">
        <v>1999</v>
      </c>
      <c r="D6" s="46" t="s">
        <v>55</v>
      </c>
      <c r="E6" s="45">
        <v>2008</v>
      </c>
      <c r="F6" s="46" t="s">
        <v>55</v>
      </c>
      <c r="G6" s="45">
        <v>2013</v>
      </c>
      <c r="H6" s="46" t="s">
        <v>55</v>
      </c>
      <c r="I6" s="469" t="s">
        <v>310</v>
      </c>
      <c r="J6" s="94"/>
      <c r="K6" s="576" t="s">
        <v>312</v>
      </c>
      <c r="L6" s="471" t="s">
        <v>311</v>
      </c>
      <c r="M6" s="471" t="s">
        <v>297</v>
      </c>
      <c r="O6" s="233" t="s">
        <v>67</v>
      </c>
      <c r="P6" s="232" t="s">
        <v>55</v>
      </c>
      <c r="Q6" s="525" t="s">
        <v>285</v>
      </c>
      <c r="R6" s="232" t="s">
        <v>55</v>
      </c>
      <c r="S6" s="285" t="s">
        <v>68</v>
      </c>
      <c r="T6" s="232" t="s">
        <v>55</v>
      </c>
      <c r="U6" s="525" t="s">
        <v>280</v>
      </c>
      <c r="V6" s="232" t="s">
        <v>55</v>
      </c>
      <c r="W6" s="285" t="s">
        <v>69</v>
      </c>
      <c r="X6" s="232" t="s">
        <v>55</v>
      </c>
      <c r="Y6" s="61" t="s">
        <v>65</v>
      </c>
      <c r="AB6" s="129" t="s">
        <v>86</v>
      </c>
      <c r="AC6" s="130" t="s">
        <v>55</v>
      </c>
      <c r="AD6" s="129" t="s">
        <v>87</v>
      </c>
      <c r="AE6" s="130" t="s">
        <v>55</v>
      </c>
      <c r="AF6" s="129" t="s">
        <v>161</v>
      </c>
      <c r="AG6" s="130" t="s">
        <v>55</v>
      </c>
      <c r="AH6" s="129" t="s">
        <v>162</v>
      </c>
      <c r="AI6" s="130" t="s">
        <v>55</v>
      </c>
      <c r="AJ6" s="129" t="s">
        <v>163</v>
      </c>
      <c r="AK6" s="130" t="s">
        <v>55</v>
      </c>
      <c r="AL6" s="129" t="s">
        <v>90</v>
      </c>
      <c r="AM6" s="130" t="s">
        <v>55</v>
      </c>
      <c r="AN6" s="486" t="s">
        <v>53</v>
      </c>
      <c r="AO6" s="487" t="s">
        <v>232</v>
      </c>
      <c r="AR6" s="45" t="s">
        <v>91</v>
      </c>
      <c r="AS6" s="46" t="s">
        <v>55</v>
      </c>
      <c r="AT6" s="64" t="s">
        <v>92</v>
      </c>
      <c r="AU6" s="46" t="s">
        <v>55</v>
      </c>
      <c r="AV6" s="45" t="s">
        <v>238</v>
      </c>
      <c r="AW6" s="46" t="s">
        <v>55</v>
      </c>
      <c r="AX6" s="810" t="s">
        <v>288</v>
      </c>
      <c r="AY6" s="811"/>
      <c r="AZ6" s="810" t="s">
        <v>94</v>
      </c>
      <c r="BA6" s="811" t="s">
        <v>55</v>
      </c>
      <c r="BB6" s="810" t="s">
        <v>95</v>
      </c>
      <c r="BC6" s="811" t="s">
        <v>55</v>
      </c>
      <c r="BD6" s="810" t="s">
        <v>96</v>
      </c>
      <c r="BE6" s="811" t="s">
        <v>55</v>
      </c>
      <c r="BF6" s="812" t="s">
        <v>65</v>
      </c>
      <c r="BI6" s="45" t="s">
        <v>60</v>
      </c>
      <c r="BJ6" s="46" t="s">
        <v>55</v>
      </c>
      <c r="BK6" s="64" t="s">
        <v>61</v>
      </c>
      <c r="BL6" s="46" t="s">
        <v>55</v>
      </c>
      <c r="BM6" s="45" t="s">
        <v>62</v>
      </c>
      <c r="BN6" s="46" t="s">
        <v>55</v>
      </c>
      <c r="BO6" s="45" t="s">
        <v>63</v>
      </c>
      <c r="BP6" s="46" t="s">
        <v>55</v>
      </c>
      <c r="BQ6" s="45" t="s">
        <v>97</v>
      </c>
      <c r="BR6" s="46" t="s">
        <v>55</v>
      </c>
      <c r="BS6" s="45" t="s">
        <v>98</v>
      </c>
      <c r="BT6" s="46" t="s">
        <v>55</v>
      </c>
      <c r="BU6" s="61" t="s">
        <v>65</v>
      </c>
      <c r="BX6" s="531" t="s">
        <v>212</v>
      </c>
      <c r="BY6" s="355" t="s">
        <v>55</v>
      </c>
      <c r="BZ6" s="375" t="s">
        <v>213</v>
      </c>
      <c r="CA6" s="355" t="s">
        <v>55</v>
      </c>
      <c r="CB6" s="531" t="s">
        <v>214</v>
      </c>
      <c r="CC6" s="355" t="s">
        <v>55</v>
      </c>
      <c r="CD6" s="531" t="s">
        <v>239</v>
      </c>
      <c r="CE6" s="355" t="s">
        <v>55</v>
      </c>
      <c r="CF6" s="531" t="s">
        <v>250</v>
      </c>
      <c r="CG6" s="355" t="s">
        <v>55</v>
      </c>
      <c r="CH6" s="372" t="s">
        <v>65</v>
      </c>
      <c r="CK6" s="531" t="s">
        <v>251</v>
      </c>
      <c r="CL6" s="355" t="s">
        <v>55</v>
      </c>
      <c r="CM6" s="531" t="s">
        <v>252</v>
      </c>
      <c r="CN6" s="355" t="s">
        <v>55</v>
      </c>
      <c r="CO6" s="531" t="s">
        <v>250</v>
      </c>
      <c r="CP6" s="355" t="s">
        <v>55</v>
      </c>
      <c r="CQ6" s="372" t="s">
        <v>65</v>
      </c>
    </row>
    <row r="7" spans="1:95" x14ac:dyDescent="0.2">
      <c r="A7" s="2">
        <v>97209</v>
      </c>
      <c r="B7" s="33" t="s">
        <v>8</v>
      </c>
      <c r="C7" s="22">
        <v>33626</v>
      </c>
      <c r="D7" s="23">
        <v>0.35714589174951145</v>
      </c>
      <c r="E7" s="70">
        <v>29580.323970000005</v>
      </c>
      <c r="F7" s="142">
        <v>0.33236319067042291</v>
      </c>
      <c r="G7" s="70">
        <v>25588.877200900821</v>
      </c>
      <c r="H7" s="281">
        <v>0.30399977666382538</v>
      </c>
      <c r="I7" s="22">
        <f>G7-E7</f>
        <v>-3991.4467690991842</v>
      </c>
      <c r="J7" s="280">
        <f>I7/E7</f>
        <v>-0.13493587065331872</v>
      </c>
      <c r="K7" s="115">
        <v>-2.8574139331116633E-2</v>
      </c>
      <c r="L7" s="472">
        <v>-1.41423953179447E-2</v>
      </c>
      <c r="M7" s="472">
        <v>-1.9321038055643225E-2</v>
      </c>
      <c r="O7" s="813">
        <v>112.11654943801044</v>
      </c>
      <c r="P7" s="228">
        <f>O7/$Y7</f>
        <v>8.3091599411213454E-2</v>
      </c>
      <c r="Q7" s="814">
        <v>787.18009254382116</v>
      </c>
      <c r="R7" s="228">
        <f>Q7/$Y7</f>
        <v>0.58339338163718124</v>
      </c>
      <c r="S7" s="814">
        <v>294.48125891007771</v>
      </c>
      <c r="T7" s="228">
        <f t="shared" ref="T7:T49" si="0">S7/$Y7</f>
        <v>0.21824537877875869</v>
      </c>
      <c r="U7" s="814">
        <v>102.6910496071375</v>
      </c>
      <c r="V7" s="228">
        <f t="shared" ref="V7:V49" si="1">U7/$Y7</f>
        <v>7.6106191279023516E-2</v>
      </c>
      <c r="W7" s="814">
        <v>52.843738538925699</v>
      </c>
      <c r="X7" s="228">
        <f t="shared" ref="X7:X49" si="2">W7/$Y7</f>
        <v>3.9163448893823137E-2</v>
      </c>
      <c r="Y7" s="72">
        <f>W7+U7+S7+Q7+O7</f>
        <v>1349.3126890379724</v>
      </c>
      <c r="Z7" s="527">
        <f>Y7/$Y$49</f>
        <v>0.29036180519540133</v>
      </c>
      <c r="AA7" s="488" t="s">
        <v>8</v>
      </c>
      <c r="AB7" s="489">
        <v>1468.4408848475696</v>
      </c>
      <c r="AC7" s="709">
        <f t="shared" ref="AC7:AC49" si="3">AB7/$AN7</f>
        <v>0.14472470133156976</v>
      </c>
      <c r="AD7" s="489">
        <v>1909.2510776707436</v>
      </c>
      <c r="AE7" s="709">
        <f t="shared" ref="AE7:AE49" si="4">AD7/$AN7</f>
        <v>0.18816950333792895</v>
      </c>
      <c r="AF7" s="489"/>
      <c r="AG7" s="709">
        <f t="shared" ref="AG7:AG49" si="5">AF7/$AN7</f>
        <v>0</v>
      </c>
      <c r="AH7" s="489">
        <v>6144.5801544484111</v>
      </c>
      <c r="AI7" s="709">
        <f t="shared" ref="AI7:AI49" si="6">AH7/$AN7</f>
        <v>0.60558959971531123</v>
      </c>
      <c r="AJ7" s="489">
        <v>50.089150986900179</v>
      </c>
      <c r="AK7" s="709">
        <f t="shared" ref="AK7:AK49" si="7">AJ7/$AN7</f>
        <v>4.9366218901508744E-3</v>
      </c>
      <c r="AL7" s="489">
        <v>574.0814010370392</v>
      </c>
      <c r="AM7" s="709">
        <f t="shared" ref="AM7:AM49" si="8">AL7/$AN7</f>
        <v>5.6579573725039037E-2</v>
      </c>
      <c r="AN7" s="322">
        <f>AL7+AJ7+AH7+AF7+AD7+AB7</f>
        <v>10146.442668990665</v>
      </c>
      <c r="AO7" s="815">
        <f>AD7/(AD7+AB7)</f>
        <v>0.56525316661714142</v>
      </c>
      <c r="AQ7" s="33" t="s">
        <v>8</v>
      </c>
      <c r="AR7" s="22">
        <v>360.15058671704406</v>
      </c>
      <c r="AS7" s="225">
        <f>AR7/$Y7</f>
        <v>0.26691410348614064</v>
      </c>
      <c r="AT7" s="22">
        <v>964.61631407340394</v>
      </c>
      <c r="AU7" s="225">
        <f>AT7/$Y7</f>
        <v>0.71489456959094655</v>
      </c>
      <c r="AV7" s="22">
        <f>AX7+AZ7+BB7+BD7</f>
        <v>24.545788247523184</v>
      </c>
      <c r="AW7" s="225">
        <f t="shared" ref="AW7:AW10" si="9">AV7/$Y7</f>
        <v>1.8191326922911949E-2</v>
      </c>
      <c r="AX7" s="816">
        <v>24.545788247523184</v>
      </c>
      <c r="AY7" s="817">
        <f t="shared" ref="AY7:AY10" si="10">AX7/$Y7</f>
        <v>1.8191326922911949E-2</v>
      </c>
      <c r="AZ7" s="816">
        <v>0</v>
      </c>
      <c r="BA7" s="817">
        <f t="shared" ref="BA7:BA49" si="11">AZ7/$BF7</f>
        <v>0</v>
      </c>
      <c r="BB7" s="816">
        <v>0</v>
      </c>
      <c r="BC7" s="817">
        <f t="shared" ref="BC7:BC48" si="12">BB7/$BF7</f>
        <v>0</v>
      </c>
      <c r="BD7" s="816">
        <v>0</v>
      </c>
      <c r="BE7" s="817">
        <v>1.8330829853045569E-3</v>
      </c>
      <c r="BF7" s="818">
        <f>AV7+AT7+AR7</f>
        <v>1349.3126890379713</v>
      </c>
      <c r="BH7" s="33" t="s">
        <v>8</v>
      </c>
      <c r="BI7" s="22">
        <v>225.15345579112261</v>
      </c>
      <c r="BJ7" s="225">
        <f>BI7/$BU7</f>
        <v>0.16686529195219493</v>
      </c>
      <c r="BK7" s="22">
        <v>331.1373319015222</v>
      </c>
      <c r="BL7" s="225">
        <f>BK7/$BU7</f>
        <v>0.24541185641529467</v>
      </c>
      <c r="BM7" s="22">
        <v>354.94818905618388</v>
      </c>
      <c r="BN7" s="225">
        <f>BM7/$BU7</f>
        <v>0.26305851263375668</v>
      </c>
      <c r="BO7" s="22">
        <v>330.1071101155249</v>
      </c>
      <c r="BP7" s="225">
        <f>BO7/$BU7</f>
        <v>0.24464834044574441</v>
      </c>
      <c r="BQ7" s="22">
        <v>87.788022805136691</v>
      </c>
      <c r="BR7" s="225">
        <f>BQ7/$BU7</f>
        <v>6.5061288994271146E-2</v>
      </c>
      <c r="BS7" s="22">
        <v>20.1785793684829</v>
      </c>
      <c r="BT7" s="225">
        <f>BS7/$BU7</f>
        <v>1.4954709558738184E-2</v>
      </c>
      <c r="BU7" s="72">
        <f>BS7+BQ7+BO7+BM7+BK7+BI7</f>
        <v>1349.3126890379731</v>
      </c>
      <c r="BV7" s="99">
        <f>BJ7+BL7</f>
        <v>0.41227714836748963</v>
      </c>
      <c r="BW7" s="377" t="s">
        <v>8</v>
      </c>
      <c r="BX7" s="696">
        <v>423.27200693078129</v>
      </c>
      <c r="BY7" s="532">
        <f>BX7/$CH7</f>
        <v>0.31369452786556379</v>
      </c>
      <c r="BZ7" s="388">
        <v>276.13288833240443</v>
      </c>
      <c r="CA7" s="532">
        <f>BZ7/$CH7</f>
        <v>0.20464707000515975</v>
      </c>
      <c r="CB7" s="388">
        <v>392.2968842723061</v>
      </c>
      <c r="CC7" s="532">
        <f>CB7/$CH7</f>
        <v>0.29073830510850984</v>
      </c>
      <c r="CD7" s="388">
        <v>134.99767458898609</v>
      </c>
      <c r="CE7" s="532">
        <f>CD7/$CH7</f>
        <v>0.10004921445246033</v>
      </c>
      <c r="CF7" s="388">
        <v>122.61323491349499</v>
      </c>
      <c r="CG7" s="532">
        <f>CF7/$CH7</f>
        <v>9.0870882568306111E-2</v>
      </c>
      <c r="CH7" s="533">
        <f>CF7+CD7+CB7+BZ7+BX7</f>
        <v>1349.3126890379731</v>
      </c>
      <c r="CI7" s="382">
        <f>BY7+CA7</f>
        <v>0.51834159787072354</v>
      </c>
      <c r="CJ7" s="377" t="s">
        <v>8</v>
      </c>
      <c r="CK7" s="388">
        <f>BX7+BZ7</f>
        <v>699.40489526318572</v>
      </c>
      <c r="CL7" s="532">
        <f>CK7/CQ7</f>
        <v>0.51834159787072354</v>
      </c>
      <c r="CM7" s="388">
        <f>CB7+CD7</f>
        <v>527.29455886129222</v>
      </c>
      <c r="CN7" s="532">
        <f>CM7/CQ7</f>
        <v>0.39078751956097019</v>
      </c>
      <c r="CO7" s="388">
        <f>CF7</f>
        <v>122.61323491349499</v>
      </c>
      <c r="CP7" s="532">
        <f>CG7</f>
        <v>9.0870882568306111E-2</v>
      </c>
      <c r="CQ7" s="533">
        <f>CO7+CM7+CK7</f>
        <v>1349.3126890379731</v>
      </c>
    </row>
    <row r="8" spans="1:95" x14ac:dyDescent="0.2">
      <c r="A8" s="1">
        <v>97213</v>
      </c>
      <c r="B8" s="34" t="s">
        <v>10</v>
      </c>
      <c r="C8" s="22">
        <v>13393</v>
      </c>
      <c r="D8" s="23">
        <v>0.37739517583408477</v>
      </c>
      <c r="E8" s="22">
        <v>14019.933115</v>
      </c>
      <c r="F8" s="348">
        <v>0.35574557508978705</v>
      </c>
      <c r="G8" s="22">
        <v>12896.815339996952</v>
      </c>
      <c r="H8" s="281">
        <v>0.32209828521470885</v>
      </c>
      <c r="I8" s="22">
        <f t="shared" ref="I8:I49" si="13">G8-E8</f>
        <v>-1123.1177750030474</v>
      </c>
      <c r="J8" s="281">
        <f t="shared" ref="J8:J49" si="14">I8/E8</f>
        <v>-8.0108640019217914E-2</v>
      </c>
      <c r="K8" s="116">
        <v>-1.6561269575773085E-2</v>
      </c>
      <c r="L8" s="473">
        <v>5.0960440534937312E-3</v>
      </c>
      <c r="M8" s="473">
        <v>-2.6929228736179978E-3</v>
      </c>
      <c r="O8" s="819">
        <v>70.207031190455069</v>
      </c>
      <c r="P8" s="225">
        <f t="shared" ref="P8:R23" si="15">O8/$Y8</f>
        <v>0.15816535038691845</v>
      </c>
      <c r="Q8" s="820">
        <v>205.40493129962607</v>
      </c>
      <c r="R8" s="225">
        <f t="shared" ref="R8:R10" si="16">Q8/$Y8</f>
        <v>0.46274486158051842</v>
      </c>
      <c r="S8" s="820">
        <v>105.28163504070007</v>
      </c>
      <c r="T8" s="225">
        <f t="shared" si="0"/>
        <v>0.23718289198623588</v>
      </c>
      <c r="U8" s="820">
        <v>22.461959307160249</v>
      </c>
      <c r="V8" s="225">
        <f t="shared" si="1"/>
        <v>5.0603245913590333E-2</v>
      </c>
      <c r="W8" s="820">
        <v>40.52820796078506</v>
      </c>
      <c r="X8" s="225">
        <f t="shared" si="2"/>
        <v>9.1303650132737044E-2</v>
      </c>
      <c r="Y8" s="73">
        <f t="shared" ref="Y8:Y49" si="17">W8+U8+S8+Q8+O8</f>
        <v>443.88376479872647</v>
      </c>
      <c r="Z8" s="527">
        <f t="shared" ref="Z8:Z49" si="18">Y8/$Y$49</f>
        <v>9.5520402565681367E-2</v>
      </c>
      <c r="AA8" s="491" t="s">
        <v>10</v>
      </c>
      <c r="AB8" s="489">
        <v>943.90326070454728</v>
      </c>
      <c r="AC8" s="709">
        <f t="shared" si="3"/>
        <v>0.19251925808329809</v>
      </c>
      <c r="AD8" s="489">
        <v>732.17503137411893</v>
      </c>
      <c r="AE8" s="709">
        <f t="shared" si="4"/>
        <v>0.14933500041312212</v>
      </c>
      <c r="AF8" s="489"/>
      <c r="AG8" s="709">
        <f t="shared" si="5"/>
        <v>0</v>
      </c>
      <c r="AH8" s="489">
        <v>2894.1263112391889</v>
      </c>
      <c r="AI8" s="709">
        <f t="shared" si="6"/>
        <v>0.59028829906068436</v>
      </c>
      <c r="AJ8" s="489">
        <v>27.41187267853514</v>
      </c>
      <c r="AK8" s="709">
        <f t="shared" si="7"/>
        <v>5.590947304076826E-3</v>
      </c>
      <c r="AL8" s="489">
        <v>305.28658991998105</v>
      </c>
      <c r="AM8" s="709">
        <f t="shared" si="8"/>
        <v>6.2266495138818712E-2</v>
      </c>
      <c r="AN8" s="322">
        <f t="shared" ref="AN8:AN49" si="19">AL8+AJ8+AH8+AF8+AD8+AB8</f>
        <v>4902.9030659163709</v>
      </c>
      <c r="AO8" s="821">
        <f>AD8/(AD8+AB8)</f>
        <v>0.43683820429777065</v>
      </c>
      <c r="AQ8" s="34" t="s">
        <v>10</v>
      </c>
      <c r="AR8" s="22">
        <v>152.65533609208109</v>
      </c>
      <c r="AS8" s="225">
        <f t="shared" ref="AS8:AS10" si="20">AR8/$Y8</f>
        <v>0.34390835664219604</v>
      </c>
      <c r="AT8" s="22">
        <v>291.22842870664527</v>
      </c>
      <c r="AU8" s="225">
        <f t="shared" ref="AU8:AU10" si="21">AT8/$Y8</f>
        <v>0.65609164335780368</v>
      </c>
      <c r="AV8" s="22">
        <f t="shared" ref="AV8:AV10" si="22">AX8+AZ8+BB8+BD8</f>
        <v>0</v>
      </c>
      <c r="AW8" s="225">
        <f t="shared" si="9"/>
        <v>0</v>
      </c>
      <c r="AX8" s="816">
        <v>0</v>
      </c>
      <c r="AY8" s="817">
        <f t="shared" si="10"/>
        <v>0</v>
      </c>
      <c r="AZ8" s="816">
        <v>0</v>
      </c>
      <c r="BA8" s="817">
        <f t="shared" si="11"/>
        <v>0</v>
      </c>
      <c r="BB8" s="816">
        <v>0</v>
      </c>
      <c r="BC8" s="817">
        <f t="shared" si="12"/>
        <v>0</v>
      </c>
      <c r="BD8" s="816">
        <v>0</v>
      </c>
      <c r="BE8" s="817">
        <v>0</v>
      </c>
      <c r="BF8" s="822">
        <f t="shared" ref="BF8:BF49" si="23">AV8+AT8+AR8</f>
        <v>443.88376479872636</v>
      </c>
      <c r="BH8" s="34" t="s">
        <v>10</v>
      </c>
      <c r="BI8" s="22">
        <v>28.55181067815283</v>
      </c>
      <c r="BJ8" s="225">
        <f t="shared" ref="BJ8:BJ49" si="24">BI8/$BU8</f>
        <v>6.4322719014288071E-2</v>
      </c>
      <c r="BK8" s="22">
        <v>121.05186937528576</v>
      </c>
      <c r="BL8" s="225">
        <f t="shared" ref="BL8:BL49" si="25">BK8/$BU8</f>
        <v>0.27271073865514134</v>
      </c>
      <c r="BM8" s="22">
        <v>155.18543105187013</v>
      </c>
      <c r="BN8" s="225">
        <f t="shared" ref="BN8:BN49" si="26">BM8/$BU8</f>
        <v>0.34960826089739272</v>
      </c>
      <c r="BO8" s="22">
        <v>118.99017623900815</v>
      </c>
      <c r="BP8" s="225">
        <f t="shared" ref="BP8:BP49" si="27">BO8/$BU8</f>
        <v>0.26806606971300856</v>
      </c>
      <c r="BQ8" s="22">
        <v>20.104477454409729</v>
      </c>
      <c r="BR8" s="225">
        <f t="shared" ref="BR8:BR49" si="28">BQ8/$BU8</f>
        <v>4.5292211720169229E-2</v>
      </c>
      <c r="BS8" s="22">
        <v>0</v>
      </c>
      <c r="BT8" s="225">
        <f t="shared" ref="BT8:BT49" si="29">BS8/$BU8</f>
        <v>0</v>
      </c>
      <c r="BU8" s="73">
        <f t="shared" ref="BU8:BU49" si="30">BS8+BQ8+BO8+BM8+BK8+BI8</f>
        <v>443.88376479872665</v>
      </c>
      <c r="BV8" s="99">
        <f t="shared" ref="BV8:BV48" si="31">BJ8+BL8</f>
        <v>0.33703345766942938</v>
      </c>
      <c r="BW8" s="384" t="s">
        <v>10</v>
      </c>
      <c r="BX8" s="388">
        <v>107.36912051386567</v>
      </c>
      <c r="BY8" s="532">
        <f t="shared" ref="BY8:BY10" si="32">BX8/$CH8</f>
        <v>0.24188566698885874</v>
      </c>
      <c r="BZ8" s="388">
        <v>98.530042063122337</v>
      </c>
      <c r="CA8" s="532">
        <f t="shared" ref="CA8:CA10" si="33">BZ8/$CH8</f>
        <v>0.22197261958386683</v>
      </c>
      <c r="CB8" s="388">
        <v>155.41457701158606</v>
      </c>
      <c r="CC8" s="532">
        <f t="shared" ref="CC8:CC10" si="34">CB8/$CH8</f>
        <v>0.35012449054553019</v>
      </c>
      <c r="CD8" s="388">
        <v>45.070448331668054</v>
      </c>
      <c r="CE8" s="532">
        <f t="shared" ref="CE8:CE10" si="35">CD8/$CH8</f>
        <v>0.10153660013247991</v>
      </c>
      <c r="CF8" s="388">
        <v>37.499576878484426</v>
      </c>
      <c r="CG8" s="532">
        <f t="shared" ref="BY8:CG49" si="36">CF8/$CH8</f>
        <v>8.4480622749264406E-2</v>
      </c>
      <c r="CH8" s="534">
        <f t="shared" ref="CH8:CH49" si="37">CF8+CD8+CB8+BZ8+BX8</f>
        <v>443.88376479872653</v>
      </c>
      <c r="CI8" s="382">
        <f t="shared" ref="CI8:CI48" si="38">BY8+CA8</f>
        <v>0.46385828657272554</v>
      </c>
      <c r="CJ8" s="384" t="s">
        <v>10</v>
      </c>
      <c r="CK8" s="388">
        <f t="shared" ref="CK8:CK49" si="39">BX8+BZ8</f>
        <v>205.899162576988</v>
      </c>
      <c r="CL8" s="532">
        <f t="shared" ref="CL8:CL49" si="40">CK8/CQ8</f>
        <v>0.46385828657272554</v>
      </c>
      <c r="CM8" s="388">
        <f t="shared" ref="CM8:CM49" si="41">CB8+CD8</f>
        <v>200.48502534325411</v>
      </c>
      <c r="CN8" s="532">
        <f t="shared" ref="CN8:CN49" si="42">CM8/CQ8</f>
        <v>0.45166109067801002</v>
      </c>
      <c r="CO8" s="388">
        <f t="shared" ref="CO8:CP49" si="43">CF8</f>
        <v>37.499576878484426</v>
      </c>
      <c r="CP8" s="532">
        <f t="shared" si="43"/>
        <v>8.4480622749264406E-2</v>
      </c>
      <c r="CQ8" s="534">
        <f t="shared" ref="CQ8:CQ49" si="44">CO8+CM8+CK8</f>
        <v>443.88376479872653</v>
      </c>
    </row>
    <row r="9" spans="1:95" x14ac:dyDescent="0.2">
      <c r="A9" s="1">
        <v>97224</v>
      </c>
      <c r="B9" s="34" t="s">
        <v>19</v>
      </c>
      <c r="C9" s="22">
        <v>5972</v>
      </c>
      <c r="D9" s="23">
        <v>0.37895805571419505</v>
      </c>
      <c r="E9" s="22">
        <v>5653.9289759999992</v>
      </c>
      <c r="F9" s="348">
        <v>0.33325055848953783</v>
      </c>
      <c r="G9" s="22">
        <v>5271.8105076084084</v>
      </c>
      <c r="H9" s="281">
        <v>0.31221856722584579</v>
      </c>
      <c r="I9" s="22">
        <f t="shared" si="13"/>
        <v>-382.1184683915908</v>
      </c>
      <c r="J9" s="281">
        <f t="shared" si="14"/>
        <v>-6.7584589409173862E-2</v>
      </c>
      <c r="K9" s="116">
        <v>-1.3897888927774438E-2</v>
      </c>
      <c r="L9" s="473">
        <v>-6.0627891382136756E-3</v>
      </c>
      <c r="M9" s="473">
        <v>-8.8681599989590687E-3</v>
      </c>
      <c r="O9" s="819">
        <v>27.557682244516691</v>
      </c>
      <c r="P9" s="225">
        <f t="shared" si="15"/>
        <v>0.13040572537146219</v>
      </c>
      <c r="Q9" s="820">
        <v>125.18822365924562</v>
      </c>
      <c r="R9" s="225">
        <f t="shared" si="16"/>
        <v>0.59240327141434768</v>
      </c>
      <c r="S9" s="820">
        <v>37.551416702378646</v>
      </c>
      <c r="T9" s="225">
        <f t="shared" si="0"/>
        <v>0.17769708244509916</v>
      </c>
      <c r="U9" s="820">
        <v>2.50769837010554</v>
      </c>
      <c r="V9" s="225">
        <f t="shared" si="1"/>
        <v>1.1866681024363545E-2</v>
      </c>
      <c r="W9" s="820">
        <v>18.517619697836803</v>
      </c>
      <c r="X9" s="225">
        <f t="shared" si="2"/>
        <v>8.7627239744727525E-2</v>
      </c>
      <c r="Y9" s="73">
        <f t="shared" si="17"/>
        <v>211.32264067408329</v>
      </c>
      <c r="Z9" s="527">
        <f t="shared" si="18"/>
        <v>4.5475021411481867E-2</v>
      </c>
      <c r="AA9" s="491" t="s">
        <v>19</v>
      </c>
      <c r="AB9" s="489">
        <v>281.52544579563465</v>
      </c>
      <c r="AC9" s="709">
        <f t="shared" si="3"/>
        <v>0.14056048983518343</v>
      </c>
      <c r="AD9" s="489">
        <v>425.71492573527996</v>
      </c>
      <c r="AE9" s="709">
        <f t="shared" si="4"/>
        <v>0.21255165167179196</v>
      </c>
      <c r="AF9" s="489"/>
      <c r="AG9" s="709">
        <f t="shared" si="5"/>
        <v>0</v>
      </c>
      <c r="AH9" s="489">
        <v>1207.9445171956095</v>
      </c>
      <c r="AI9" s="709">
        <f t="shared" si="6"/>
        <v>0.60310453483481097</v>
      </c>
      <c r="AJ9" s="489">
        <v>15.0694774027095</v>
      </c>
      <c r="AK9" s="709">
        <f t="shared" si="7"/>
        <v>7.523913581945635E-3</v>
      </c>
      <c r="AL9" s="489">
        <v>72.623157460376078</v>
      </c>
      <c r="AM9" s="709">
        <f t="shared" si="8"/>
        <v>3.625941007626815E-2</v>
      </c>
      <c r="AN9" s="322">
        <f t="shared" si="19"/>
        <v>2002.8775235896094</v>
      </c>
      <c r="AO9" s="821">
        <f t="shared" ref="AO9:AO49" si="45">AD9/(AD9+AB9)</f>
        <v>0.6019381003572577</v>
      </c>
      <c r="AQ9" s="34" t="s">
        <v>19</v>
      </c>
      <c r="AR9" s="22">
        <v>87.681553068089542</v>
      </c>
      <c r="AS9" s="225">
        <f t="shared" si="20"/>
        <v>0.41491793207012889</v>
      </c>
      <c r="AT9" s="22">
        <v>123.64108760599375</v>
      </c>
      <c r="AU9" s="225">
        <f t="shared" si="21"/>
        <v>0.58508206792987116</v>
      </c>
      <c r="AV9" s="22">
        <f t="shared" si="22"/>
        <v>0</v>
      </c>
      <c r="AW9" s="225">
        <f t="shared" si="9"/>
        <v>0</v>
      </c>
      <c r="AX9" s="816">
        <v>0</v>
      </c>
      <c r="AY9" s="817">
        <f t="shared" si="10"/>
        <v>0</v>
      </c>
      <c r="AZ9" s="816">
        <v>0</v>
      </c>
      <c r="BA9" s="817">
        <f t="shared" si="11"/>
        <v>0</v>
      </c>
      <c r="BB9" s="816">
        <v>0</v>
      </c>
      <c r="BC9" s="817">
        <f t="shared" si="12"/>
        <v>0</v>
      </c>
      <c r="BD9" s="816">
        <v>0</v>
      </c>
      <c r="BE9" s="817">
        <v>0</v>
      </c>
      <c r="BF9" s="822">
        <f t="shared" si="23"/>
        <v>211.32264067408329</v>
      </c>
      <c r="BH9" s="34" t="s">
        <v>19</v>
      </c>
      <c r="BI9" s="22">
        <v>11.06097348569676</v>
      </c>
      <c r="BJ9" s="225">
        <f t="shared" si="24"/>
        <v>5.2341639544225521E-2</v>
      </c>
      <c r="BK9" s="22">
        <v>37.497173191282315</v>
      </c>
      <c r="BL9" s="225">
        <f t="shared" si="25"/>
        <v>0.17744039669234069</v>
      </c>
      <c r="BM9" s="22">
        <v>85.139955494808902</v>
      </c>
      <c r="BN9" s="225">
        <f t="shared" si="26"/>
        <v>0.40289083660523506</v>
      </c>
      <c r="BO9" s="22">
        <v>55.098414887445813</v>
      </c>
      <c r="BP9" s="225">
        <f t="shared" si="27"/>
        <v>0.26073124352265914</v>
      </c>
      <c r="BQ9" s="22">
        <v>20.008366048828048</v>
      </c>
      <c r="BR9" s="225">
        <f t="shared" si="28"/>
        <v>9.4681601483895719E-2</v>
      </c>
      <c r="BS9" s="22">
        <v>2.5177575660214901</v>
      </c>
      <c r="BT9" s="225">
        <f t="shared" si="29"/>
        <v>1.1914282151643909E-2</v>
      </c>
      <c r="BU9" s="73">
        <f t="shared" si="30"/>
        <v>211.32264067408332</v>
      </c>
      <c r="BV9" s="99">
        <f t="shared" si="31"/>
        <v>0.22978203623656621</v>
      </c>
      <c r="BW9" s="384" t="s">
        <v>19</v>
      </c>
      <c r="BX9" s="388">
        <v>28.522201063746181</v>
      </c>
      <c r="BY9" s="532">
        <f t="shared" si="32"/>
        <v>0.13496992547871445</v>
      </c>
      <c r="BZ9" s="388">
        <v>67.619740191155842</v>
      </c>
      <c r="CA9" s="532">
        <f t="shared" si="33"/>
        <v>0.31998341481755266</v>
      </c>
      <c r="CB9" s="388">
        <v>65.115427556524793</v>
      </c>
      <c r="CC9" s="532">
        <f t="shared" si="34"/>
        <v>0.30813275543414392</v>
      </c>
      <c r="CD9" s="388">
        <v>32.53759538643051</v>
      </c>
      <c r="CE9" s="532">
        <f t="shared" si="35"/>
        <v>0.15397117546251129</v>
      </c>
      <c r="CF9" s="388">
        <v>17.527676476225999</v>
      </c>
      <c r="CG9" s="532">
        <f t="shared" si="36"/>
        <v>8.2942728807077593E-2</v>
      </c>
      <c r="CH9" s="534">
        <f t="shared" si="37"/>
        <v>211.32264067408335</v>
      </c>
      <c r="CI9" s="382">
        <f t="shared" si="38"/>
        <v>0.45495334029626711</v>
      </c>
      <c r="CJ9" s="384" t="s">
        <v>19</v>
      </c>
      <c r="CK9" s="388">
        <f t="shared" si="39"/>
        <v>96.141941254902022</v>
      </c>
      <c r="CL9" s="532">
        <f t="shared" si="40"/>
        <v>0.45495334029626711</v>
      </c>
      <c r="CM9" s="388">
        <f t="shared" si="41"/>
        <v>97.653022942955303</v>
      </c>
      <c r="CN9" s="532">
        <f t="shared" si="42"/>
        <v>0.46210393089665519</v>
      </c>
      <c r="CO9" s="388">
        <f t="shared" si="43"/>
        <v>17.527676476225999</v>
      </c>
      <c r="CP9" s="532">
        <f t="shared" si="43"/>
        <v>8.2942728807077593E-2</v>
      </c>
      <c r="CQ9" s="534">
        <f t="shared" si="44"/>
        <v>211.32264067408335</v>
      </c>
    </row>
    <row r="10" spans="1:95" x14ac:dyDescent="0.2">
      <c r="A10" s="1">
        <v>97229</v>
      </c>
      <c r="B10" s="35" t="s">
        <v>24</v>
      </c>
      <c r="C10" s="24">
        <v>7547</v>
      </c>
      <c r="D10" s="25">
        <v>0.36215749316185997</v>
      </c>
      <c r="E10" s="24">
        <v>7181.7286039999999</v>
      </c>
      <c r="F10" s="349">
        <v>0.33039189420483012</v>
      </c>
      <c r="G10" s="24">
        <v>5939.8064756942958</v>
      </c>
      <c r="H10" s="282">
        <v>0.29815312095644458</v>
      </c>
      <c r="I10" s="24">
        <f t="shared" si="13"/>
        <v>-1241.9221283057041</v>
      </c>
      <c r="J10" s="282">
        <f t="shared" si="14"/>
        <v>-0.17292802287376774</v>
      </c>
      <c r="K10" s="117">
        <v>-3.7260787033459808E-2</v>
      </c>
      <c r="L10" s="473">
        <v>-5.4970607376061409E-3</v>
      </c>
      <c r="M10" s="473">
        <v>-1.6959791431696014E-2</v>
      </c>
      <c r="O10" s="819">
        <v>19.738573810183201</v>
      </c>
      <c r="P10" s="221">
        <f t="shared" si="15"/>
        <v>4.6343419331669009E-2</v>
      </c>
      <c r="Q10" s="820">
        <v>212.58439183467772</v>
      </c>
      <c r="R10" s="221">
        <f t="shared" si="16"/>
        <v>0.49911851326764439</v>
      </c>
      <c r="S10" s="820">
        <v>41.884054186956085</v>
      </c>
      <c r="T10" s="221">
        <f t="shared" si="0"/>
        <v>9.8337919708011437E-2</v>
      </c>
      <c r="U10" s="820">
        <v>141.67893088902733</v>
      </c>
      <c r="V10" s="221">
        <f t="shared" si="1"/>
        <v>0.33264237668809599</v>
      </c>
      <c r="W10" s="820">
        <v>10.03371802260434</v>
      </c>
      <c r="X10" s="221">
        <f t="shared" si="2"/>
        <v>2.3557771004579075E-2</v>
      </c>
      <c r="Y10" s="74">
        <f t="shared" si="17"/>
        <v>425.91966874344871</v>
      </c>
      <c r="Z10" s="527">
        <f t="shared" si="18"/>
        <v>9.165466603056216E-2</v>
      </c>
      <c r="AA10" s="493" t="s">
        <v>24</v>
      </c>
      <c r="AB10" s="489">
        <v>281.90329956236758</v>
      </c>
      <c r="AC10" s="710">
        <f t="shared" si="3"/>
        <v>0.10634994487332637</v>
      </c>
      <c r="AD10" s="489">
        <v>327.13532424863331</v>
      </c>
      <c r="AE10" s="710">
        <f t="shared" si="4"/>
        <v>0.12341403507504127</v>
      </c>
      <c r="AF10" s="489"/>
      <c r="AG10" s="710">
        <f t="shared" si="5"/>
        <v>0</v>
      </c>
      <c r="AH10" s="489">
        <v>1908.0731635802053</v>
      </c>
      <c r="AI10" s="710">
        <f t="shared" si="6"/>
        <v>0.7198336311637743</v>
      </c>
      <c r="AJ10" s="489">
        <v>12.20496407021745</v>
      </c>
      <c r="AK10" s="710">
        <f t="shared" si="7"/>
        <v>4.6044060430069185E-3</v>
      </c>
      <c r="AL10" s="489">
        <v>121.39735937467645</v>
      </c>
      <c r="AM10" s="710">
        <f t="shared" si="8"/>
        <v>4.57979828448511E-2</v>
      </c>
      <c r="AN10" s="324">
        <f t="shared" si="19"/>
        <v>2650.7141108361002</v>
      </c>
      <c r="AO10" s="823">
        <f t="shared" si="45"/>
        <v>0.53713395416798915</v>
      </c>
      <c r="AQ10" s="35" t="s">
        <v>24</v>
      </c>
      <c r="AR10" s="24">
        <v>29.588793847484972</v>
      </c>
      <c r="AS10" s="221">
        <f t="shared" si="20"/>
        <v>6.9470362650257605E-2</v>
      </c>
      <c r="AT10" s="24">
        <v>393.8331910350899</v>
      </c>
      <c r="AU10" s="221">
        <f t="shared" si="21"/>
        <v>0.92466542387436446</v>
      </c>
      <c r="AV10" s="24">
        <f t="shared" si="22"/>
        <v>2.4976838608737499</v>
      </c>
      <c r="AW10" s="221">
        <f t="shared" si="9"/>
        <v>5.8642134753777277E-3</v>
      </c>
      <c r="AX10" s="824">
        <v>0</v>
      </c>
      <c r="AY10" s="825">
        <f t="shared" si="10"/>
        <v>0</v>
      </c>
      <c r="AZ10" s="824">
        <v>0</v>
      </c>
      <c r="BA10" s="825">
        <f t="shared" si="11"/>
        <v>0</v>
      </c>
      <c r="BB10" s="824">
        <v>0</v>
      </c>
      <c r="BC10" s="825">
        <f t="shared" si="12"/>
        <v>0</v>
      </c>
      <c r="BD10" s="824">
        <v>2.4976838608737499</v>
      </c>
      <c r="BE10" s="825">
        <v>1.0452612327925713E-2</v>
      </c>
      <c r="BF10" s="826">
        <f t="shared" si="23"/>
        <v>425.9196687434486</v>
      </c>
      <c r="BH10" s="35" t="s">
        <v>24</v>
      </c>
      <c r="BI10" s="24">
        <v>235.8384379932846</v>
      </c>
      <c r="BJ10" s="221">
        <f t="shared" si="24"/>
        <v>0.55371577154221785</v>
      </c>
      <c r="BK10" s="24">
        <v>79.01461484447978</v>
      </c>
      <c r="BL10" s="221">
        <f t="shared" si="25"/>
        <v>0.18551529934644542</v>
      </c>
      <c r="BM10" s="24">
        <v>69.093995292626857</v>
      </c>
      <c r="BN10" s="221">
        <f t="shared" si="26"/>
        <v>0.16222306778287193</v>
      </c>
      <c r="BO10" s="24">
        <v>32.178084889555443</v>
      </c>
      <c r="BP10" s="221">
        <f t="shared" si="27"/>
        <v>7.5549657015106755E-2</v>
      </c>
      <c r="BQ10" s="24">
        <v>9.7945357235021504</v>
      </c>
      <c r="BR10" s="221">
        <f t="shared" si="28"/>
        <v>2.2996204313358099E-2</v>
      </c>
      <c r="BS10" s="24">
        <v>0</v>
      </c>
      <c r="BT10" s="221">
        <f t="shared" si="29"/>
        <v>0</v>
      </c>
      <c r="BU10" s="74">
        <f t="shared" si="30"/>
        <v>425.91966874344882</v>
      </c>
      <c r="BV10" s="99">
        <f t="shared" si="31"/>
        <v>0.73923107088866324</v>
      </c>
      <c r="BW10" s="389" t="s">
        <v>24</v>
      </c>
      <c r="BX10" s="393">
        <v>302.454313469319</v>
      </c>
      <c r="BY10" s="535">
        <f t="shared" si="32"/>
        <v>0.71012055949804276</v>
      </c>
      <c r="BZ10" s="393">
        <v>54.447315298244412</v>
      </c>
      <c r="CA10" s="535">
        <f t="shared" si="33"/>
        <v>0.12783470521301646</v>
      </c>
      <c r="CB10" s="393">
        <v>31.884422411805559</v>
      </c>
      <c r="CC10" s="535">
        <f t="shared" si="34"/>
        <v>7.4860178460110088E-2</v>
      </c>
      <c r="CD10" s="393">
        <v>22.282671404961771</v>
      </c>
      <c r="CE10" s="535">
        <f t="shared" si="35"/>
        <v>5.2316605783199112E-2</v>
      </c>
      <c r="CF10" s="393">
        <v>14.850946159118182</v>
      </c>
      <c r="CG10" s="535">
        <f t="shared" si="36"/>
        <v>3.4867951045631548E-2</v>
      </c>
      <c r="CH10" s="536">
        <f t="shared" si="37"/>
        <v>425.91966874344894</v>
      </c>
      <c r="CI10" s="382">
        <f t="shared" si="38"/>
        <v>0.83795526471105919</v>
      </c>
      <c r="CJ10" s="389" t="s">
        <v>24</v>
      </c>
      <c r="CK10" s="393">
        <f t="shared" si="39"/>
        <v>356.90162876756341</v>
      </c>
      <c r="CL10" s="535">
        <f t="shared" si="40"/>
        <v>0.83795526471105919</v>
      </c>
      <c r="CM10" s="393">
        <f t="shared" si="41"/>
        <v>54.167093816767334</v>
      </c>
      <c r="CN10" s="535">
        <f t="shared" si="42"/>
        <v>0.12717678424330922</v>
      </c>
      <c r="CO10" s="393">
        <f t="shared" si="43"/>
        <v>14.850946159118182</v>
      </c>
      <c r="CP10" s="535">
        <f t="shared" si="43"/>
        <v>3.4867951045631548E-2</v>
      </c>
      <c r="CQ10" s="536">
        <f t="shared" si="44"/>
        <v>425.91966874344894</v>
      </c>
    </row>
    <row r="11" spans="1:95" ht="13.5" thickBot="1" x14ac:dyDescent="0.25">
      <c r="A11" s="3"/>
      <c r="B11" s="36" t="s">
        <v>34</v>
      </c>
      <c r="C11" s="68">
        <v>60538</v>
      </c>
      <c r="D11" s="53">
        <v>0.3641646314320432</v>
      </c>
      <c r="E11" s="68">
        <v>56435.914664999997</v>
      </c>
      <c r="F11" s="350">
        <v>0.33771109766235513</v>
      </c>
      <c r="G11" s="68">
        <v>49697.309524200478</v>
      </c>
      <c r="H11" s="279">
        <v>0.30863868392445998</v>
      </c>
      <c r="I11" s="68">
        <f t="shared" si="13"/>
        <v>-6738.6051407995183</v>
      </c>
      <c r="J11" s="279">
        <f t="shared" si="14"/>
        <v>-0.11940278067254602</v>
      </c>
      <c r="K11" s="524">
        <v>-2.5110344927435135E-2</v>
      </c>
      <c r="L11" s="522">
        <v>-7.7658582867405901E-3</v>
      </c>
      <c r="M11" s="522">
        <v>-1.3995459347581285E-2</v>
      </c>
      <c r="O11" s="286">
        <f>SUM(O7:O10)</f>
        <v>229.61983668316537</v>
      </c>
      <c r="P11" s="215">
        <f t="shared" si="15"/>
        <v>9.4476701143342695E-2</v>
      </c>
      <c r="Q11" s="216">
        <f>SUM(Q7:Q10)</f>
        <v>1330.3576393373705</v>
      </c>
      <c r="R11" s="215">
        <f t="shared" si="15"/>
        <v>0.54737344526059606</v>
      </c>
      <c r="S11" s="216">
        <f>SUM(S7:S10)</f>
        <v>479.1983648401125</v>
      </c>
      <c r="T11" s="215">
        <f t="shared" si="0"/>
        <v>0.19716537280638616</v>
      </c>
      <c r="U11" s="216">
        <f>SUM(U7:U10)</f>
        <v>269.33963817343061</v>
      </c>
      <c r="V11" s="215">
        <f t="shared" si="1"/>
        <v>0.11081934761968612</v>
      </c>
      <c r="W11" s="216">
        <f>SUM(W7:W10)</f>
        <v>121.92328422015191</v>
      </c>
      <c r="X11" s="215">
        <f t="shared" si="2"/>
        <v>5.0165133169989023E-2</v>
      </c>
      <c r="Y11" s="75">
        <f t="shared" si="17"/>
        <v>2430.4387632542307</v>
      </c>
      <c r="Z11" s="527">
        <f t="shared" si="18"/>
        <v>0.52301189520312674</v>
      </c>
      <c r="AA11" s="495" t="s">
        <v>34</v>
      </c>
      <c r="AB11" s="302">
        <f>SUM(AB7:AB10)</f>
        <v>2975.7728909101193</v>
      </c>
      <c r="AC11" s="150">
        <f t="shared" si="3"/>
        <v>0.15103194184344584</v>
      </c>
      <c r="AD11" s="302">
        <f>SUM(AD7:AD10)</f>
        <v>3394.2763590287759</v>
      </c>
      <c r="AE11" s="150">
        <f t="shared" si="4"/>
        <v>0.17227260562234256</v>
      </c>
      <c r="AF11" s="302"/>
      <c r="AG11" s="150">
        <f t="shared" si="5"/>
        <v>0</v>
      </c>
      <c r="AH11" s="302">
        <f>SUM(AH7:AH10)</f>
        <v>12154.724146463415</v>
      </c>
      <c r="AI11" s="150">
        <f t="shared" si="6"/>
        <v>0.61689909065954884</v>
      </c>
      <c r="AJ11" s="302">
        <f>SUM(AJ7:AJ10)</f>
        <v>104.77546513836228</v>
      </c>
      <c r="AK11" s="150">
        <f t="shared" si="7"/>
        <v>5.3177586252414998E-3</v>
      </c>
      <c r="AL11" s="302">
        <f>SUM(AL7:AL10)</f>
        <v>1073.3885077920729</v>
      </c>
      <c r="AM11" s="150">
        <f t="shared" si="8"/>
        <v>5.4478603249421179E-2</v>
      </c>
      <c r="AN11" s="325">
        <f t="shared" si="19"/>
        <v>19702.937369332747</v>
      </c>
      <c r="AO11" s="321">
        <f t="shared" si="45"/>
        <v>0.53284931181047557</v>
      </c>
      <c r="AQ11" s="36" t="s">
        <v>34</v>
      </c>
      <c r="AR11" s="68">
        <f>SUM(AR7:AR10)</f>
        <v>630.07626972469973</v>
      </c>
      <c r="AS11" s="215">
        <f>AR11/$BF11</f>
        <v>0.25924383664826872</v>
      </c>
      <c r="AT11" s="68">
        <f>SUM(AT7:AT10)</f>
        <v>1773.3190214211329</v>
      </c>
      <c r="AU11" s="215">
        <f>AT11/$BF11</f>
        <v>0.72962917158494967</v>
      </c>
      <c r="AV11" s="68">
        <f>SUM(AV7:AV10)</f>
        <v>27.043472108396934</v>
      </c>
      <c r="AW11" s="215">
        <f t="shared" ref="AW11" si="46">AV11/$BF11</f>
        <v>1.112699176678171E-2</v>
      </c>
      <c r="AX11" s="827">
        <f>SUM(AX7:AX10)</f>
        <v>24.545788247523184</v>
      </c>
      <c r="AY11" s="828">
        <f t="shared" ref="AY11:AY49" si="47">AX11/$BF11</f>
        <v>1.0099323882843963E-2</v>
      </c>
      <c r="AZ11" s="827">
        <f>SUM(AZ7:AZ10)</f>
        <v>0</v>
      </c>
      <c r="BA11" s="828">
        <f t="shared" si="11"/>
        <v>0</v>
      </c>
      <c r="BB11" s="827">
        <f>SUM(BB7:BB10)</f>
        <v>0</v>
      </c>
      <c r="BC11" s="828">
        <f t="shared" si="12"/>
        <v>0</v>
      </c>
      <c r="BD11" s="827">
        <f>SUM(BD7:BD10)</f>
        <v>2.4976838608737499</v>
      </c>
      <c r="BE11" s="828">
        <f>BD11/$BF11</f>
        <v>1.0276678839377476E-3</v>
      </c>
      <c r="BF11" s="829">
        <f>AV11+AT11+AR11</f>
        <v>2430.4387632542293</v>
      </c>
      <c r="BH11" s="36" t="s">
        <v>34</v>
      </c>
      <c r="BI11" s="68">
        <f>SUM(BI7:BI10)</f>
        <v>500.60467794825684</v>
      </c>
      <c r="BJ11" s="215">
        <f t="shared" si="24"/>
        <v>0.20597296484770222</v>
      </c>
      <c r="BK11" s="68">
        <f>SUM(BK7:BK10)</f>
        <v>568.70098931257007</v>
      </c>
      <c r="BL11" s="215">
        <f t="shared" si="25"/>
        <v>0.23399107926961665</v>
      </c>
      <c r="BM11" s="68">
        <f>SUM(BM7:BM10)</f>
        <v>664.36757089548973</v>
      </c>
      <c r="BN11" s="215">
        <f t="shared" si="26"/>
        <v>0.27335293566744134</v>
      </c>
      <c r="BO11" s="68">
        <f>SUM(BO7:BO10)</f>
        <v>536.3737861315343</v>
      </c>
      <c r="BP11" s="215">
        <f t="shared" si="27"/>
        <v>0.22069010511227918</v>
      </c>
      <c r="BQ11" s="68">
        <f>SUM(BQ7:BQ10)</f>
        <v>137.69540203187663</v>
      </c>
      <c r="BR11" s="215">
        <f t="shared" si="28"/>
        <v>5.6654544896868574E-2</v>
      </c>
      <c r="BS11" s="68">
        <f>SUM(BS7:BS10)</f>
        <v>22.696336934504391</v>
      </c>
      <c r="BT11" s="215">
        <f t="shared" si="29"/>
        <v>9.3383702060919928E-3</v>
      </c>
      <c r="BU11" s="75">
        <f t="shared" si="30"/>
        <v>2430.4387632542321</v>
      </c>
      <c r="BV11" s="99">
        <f t="shared" si="31"/>
        <v>0.43996404411731888</v>
      </c>
      <c r="BW11" s="36" t="s">
        <v>34</v>
      </c>
      <c r="BX11" s="68">
        <f>SUM(BX7:BX10)</f>
        <v>861.61764197771208</v>
      </c>
      <c r="BY11" s="215">
        <f t="shared" si="36"/>
        <v>0.35451115041633496</v>
      </c>
      <c r="BZ11" s="68">
        <f>SUM(BZ7:BZ10)</f>
        <v>496.72998588492698</v>
      </c>
      <c r="CA11" s="215">
        <f t="shared" si="36"/>
        <v>0.20437872922164524</v>
      </c>
      <c r="CB11" s="68">
        <f>SUM(CB7:CB10)</f>
        <v>644.71131125222246</v>
      </c>
      <c r="CC11" s="215">
        <f t="shared" si="36"/>
        <v>0.26526540022303929</v>
      </c>
      <c r="CD11" s="68">
        <f>SUM(CD7:CD10)</f>
        <v>234.88838971204643</v>
      </c>
      <c r="CE11" s="215">
        <f t="shared" si="36"/>
        <v>9.6644438552956194E-2</v>
      </c>
      <c r="CF11" s="68">
        <f>SUM(CF7:CF10)</f>
        <v>192.49143442732361</v>
      </c>
      <c r="CG11" s="215">
        <f t="shared" si="36"/>
        <v>7.9200281586024227E-2</v>
      </c>
      <c r="CH11" s="75">
        <f t="shared" si="37"/>
        <v>2430.4387632542316</v>
      </c>
      <c r="CI11" s="382">
        <f t="shared" si="38"/>
        <v>0.5588898796379802</v>
      </c>
      <c r="CJ11" s="36" t="s">
        <v>34</v>
      </c>
      <c r="CK11" s="68">
        <f t="shared" si="39"/>
        <v>1358.347627862639</v>
      </c>
      <c r="CL11" s="215">
        <f t="shared" si="40"/>
        <v>0.5588898796379802</v>
      </c>
      <c r="CM11" s="68">
        <f t="shared" si="41"/>
        <v>879.59970096426889</v>
      </c>
      <c r="CN11" s="215">
        <f t="shared" si="42"/>
        <v>0.36190983877599553</v>
      </c>
      <c r="CO11" s="68">
        <f t="shared" si="43"/>
        <v>192.49143442732361</v>
      </c>
      <c r="CP11" s="215">
        <f t="shared" si="43"/>
        <v>7.9200281586024227E-2</v>
      </c>
      <c r="CQ11" s="75">
        <f t="shared" si="44"/>
        <v>2430.4387632542316</v>
      </c>
    </row>
    <row r="12" spans="1:95" x14ac:dyDescent="0.2">
      <c r="A12" s="1">
        <v>97212</v>
      </c>
      <c r="B12" s="33" t="s">
        <v>9</v>
      </c>
      <c r="C12" s="70">
        <v>3903</v>
      </c>
      <c r="D12" s="52">
        <v>0.36706479826953825</v>
      </c>
      <c r="E12" s="70">
        <v>3473.9070400000001</v>
      </c>
      <c r="F12" s="351">
        <v>0.32363583376899235</v>
      </c>
      <c r="G12" s="70">
        <v>2916.2212385178336</v>
      </c>
      <c r="H12" s="280">
        <v>0.29127259673570038</v>
      </c>
      <c r="I12" s="70">
        <f t="shared" si="13"/>
        <v>-557.68580148216643</v>
      </c>
      <c r="J12" s="280">
        <f t="shared" si="14"/>
        <v>-0.16053561452875448</v>
      </c>
      <c r="K12" s="507">
        <v>-3.4392889463620957E-2</v>
      </c>
      <c r="L12" s="473">
        <v>-1.2857250130552278E-2</v>
      </c>
      <c r="M12" s="473">
        <v>-2.0603137599922716E-2</v>
      </c>
      <c r="O12" s="819">
        <v>35.066414418780816</v>
      </c>
      <c r="P12" s="228">
        <f t="shared" si="15"/>
        <v>0.38909534873201318</v>
      </c>
      <c r="Q12" s="820">
        <v>30.036382179968637</v>
      </c>
      <c r="R12" s="228">
        <f t="shared" si="15"/>
        <v>0.33328233846183059</v>
      </c>
      <c r="S12" s="820">
        <v>17.516914859257781</v>
      </c>
      <c r="T12" s="228">
        <f t="shared" si="0"/>
        <v>0.19436689518565436</v>
      </c>
      <c r="U12" s="820">
        <v>2.50426108086958</v>
      </c>
      <c r="V12" s="228">
        <f t="shared" si="1"/>
        <v>2.7787167713819404E-2</v>
      </c>
      <c r="W12" s="820">
        <v>4.9989614233396704</v>
      </c>
      <c r="X12" s="228">
        <f t="shared" si="2"/>
        <v>5.5468249906682532E-2</v>
      </c>
      <c r="Y12" s="72">
        <f t="shared" si="17"/>
        <v>90.122933962216479</v>
      </c>
      <c r="Z12" s="527">
        <f t="shared" si="18"/>
        <v>1.9393768403254595E-2</v>
      </c>
      <c r="AA12" s="488" t="s">
        <v>9</v>
      </c>
      <c r="AB12" s="489">
        <v>165.30937679949454</v>
      </c>
      <c r="AC12" s="709">
        <f t="shared" si="3"/>
        <v>0.1383937986189169</v>
      </c>
      <c r="AD12" s="489">
        <v>277.95030732296186</v>
      </c>
      <c r="AE12" s="709">
        <f t="shared" si="4"/>
        <v>0.23269459726036343</v>
      </c>
      <c r="AF12" s="489"/>
      <c r="AG12" s="709">
        <f t="shared" si="5"/>
        <v>0</v>
      </c>
      <c r="AH12" s="489">
        <v>708.64695292644785</v>
      </c>
      <c r="AI12" s="709">
        <f t="shared" si="6"/>
        <v>0.59326546136680969</v>
      </c>
      <c r="AJ12" s="489">
        <v>10.0080548398915</v>
      </c>
      <c r="AK12" s="709">
        <f t="shared" si="7"/>
        <v>8.3785490750410713E-3</v>
      </c>
      <c r="AL12" s="489">
        <v>32.570743507718809</v>
      </c>
      <c r="AM12" s="709">
        <f t="shared" si="8"/>
        <v>2.7267593678868766E-2</v>
      </c>
      <c r="AN12" s="322">
        <f t="shared" si="19"/>
        <v>1194.4854353965147</v>
      </c>
      <c r="AO12" s="815">
        <f t="shared" si="45"/>
        <v>0.62705975138080539</v>
      </c>
      <c r="AQ12" s="33" t="s">
        <v>9</v>
      </c>
      <c r="AR12" s="70">
        <v>55.085181020458478</v>
      </c>
      <c r="AS12" s="228">
        <f t="shared" ref="AS12:AS15" si="48">AR12/$Y12</f>
        <v>0.61122267772099637</v>
      </c>
      <c r="AT12" s="70">
        <v>35.037752941758008</v>
      </c>
      <c r="AU12" s="228">
        <f t="shared" ref="AU12:AU15" si="49">AT12/$Y12</f>
        <v>0.38877732227900375</v>
      </c>
      <c r="AV12" s="70">
        <f t="shared" ref="AV12:AV15" si="50">AX12+AZ12+BB12+BD12</f>
        <v>0</v>
      </c>
      <c r="AW12" s="228">
        <f t="shared" ref="AW12:AW15" si="51">AV12/$Y12</f>
        <v>0</v>
      </c>
      <c r="AX12" s="830">
        <v>0</v>
      </c>
      <c r="AY12" s="831">
        <f t="shared" ref="AY12:AY15" si="52">AX12/$Y12</f>
        <v>0</v>
      </c>
      <c r="AZ12" s="830">
        <v>0</v>
      </c>
      <c r="BA12" s="831">
        <f t="shared" si="11"/>
        <v>0</v>
      </c>
      <c r="BB12" s="830">
        <v>0</v>
      </c>
      <c r="BC12" s="831">
        <f t="shared" si="12"/>
        <v>0</v>
      </c>
      <c r="BD12" s="830">
        <v>0</v>
      </c>
      <c r="BE12" s="831">
        <v>0</v>
      </c>
      <c r="BF12" s="818">
        <f t="shared" si="23"/>
        <v>90.122933962216479</v>
      </c>
      <c r="BH12" s="33" t="s">
        <v>9</v>
      </c>
      <c r="BI12" s="70">
        <v>0</v>
      </c>
      <c r="BJ12" s="228">
        <f t="shared" si="24"/>
        <v>0</v>
      </c>
      <c r="BK12" s="70">
        <v>7.5229152358208999</v>
      </c>
      <c r="BL12" s="228">
        <f t="shared" si="25"/>
        <v>8.3473927279984442E-2</v>
      </c>
      <c r="BM12" s="70">
        <v>37.537347076062488</v>
      </c>
      <c r="BN12" s="228">
        <f t="shared" si="26"/>
        <v>0.41651270576477012</v>
      </c>
      <c r="BO12" s="70">
        <v>32.546852030807919</v>
      </c>
      <c r="BP12" s="228">
        <f t="shared" si="27"/>
        <v>0.36113839840648104</v>
      </c>
      <c r="BQ12" s="70">
        <v>12.515819619525178</v>
      </c>
      <c r="BR12" s="228">
        <f t="shared" si="28"/>
        <v>0.1388749685487643</v>
      </c>
      <c r="BS12" s="70">
        <v>0</v>
      </c>
      <c r="BT12" s="228">
        <f t="shared" si="29"/>
        <v>0</v>
      </c>
      <c r="BU12" s="72">
        <f t="shared" si="30"/>
        <v>90.122933962216493</v>
      </c>
      <c r="BV12" s="99">
        <f t="shared" si="31"/>
        <v>8.3473927279984442E-2</v>
      </c>
      <c r="BW12" s="377" t="s">
        <v>9</v>
      </c>
      <c r="BX12" s="381">
        <v>7.5095550659014201</v>
      </c>
      <c r="BY12" s="537">
        <f t="shared" si="36"/>
        <v>8.332568343868782E-2</v>
      </c>
      <c r="BZ12" s="381">
        <v>12.551825175706849</v>
      </c>
      <c r="CA12" s="537">
        <f t="shared" si="36"/>
        <v>0.13927448457203054</v>
      </c>
      <c r="CB12" s="381">
        <v>42.548973622786505</v>
      </c>
      <c r="CC12" s="537">
        <f t="shared" si="36"/>
        <v>0.47212148730782449</v>
      </c>
      <c r="CD12" s="381">
        <v>12.498955750841599</v>
      </c>
      <c r="CE12" s="537">
        <f t="shared" si="36"/>
        <v>0.13868784782441404</v>
      </c>
      <c r="CF12" s="381">
        <v>15.013624346980119</v>
      </c>
      <c r="CG12" s="537">
        <f t="shared" si="36"/>
        <v>0.16659049685704297</v>
      </c>
      <c r="CH12" s="533">
        <f t="shared" si="37"/>
        <v>90.122933962216507</v>
      </c>
      <c r="CI12" s="382">
        <f t="shared" si="38"/>
        <v>0.22260016801071836</v>
      </c>
      <c r="CJ12" s="377" t="s">
        <v>9</v>
      </c>
      <c r="CK12" s="381">
        <f t="shared" si="39"/>
        <v>20.061380241608269</v>
      </c>
      <c r="CL12" s="537">
        <f t="shared" si="40"/>
        <v>0.22260016801071836</v>
      </c>
      <c r="CM12" s="381">
        <f t="shared" si="41"/>
        <v>55.047929373628108</v>
      </c>
      <c r="CN12" s="537">
        <f t="shared" si="42"/>
        <v>0.61080933513223856</v>
      </c>
      <c r="CO12" s="381">
        <f t="shared" si="43"/>
        <v>15.013624346980119</v>
      </c>
      <c r="CP12" s="537">
        <f t="shared" si="43"/>
        <v>0.16659049685704297</v>
      </c>
      <c r="CQ12" s="533">
        <f t="shared" si="44"/>
        <v>90.122933962216507</v>
      </c>
    </row>
    <row r="13" spans="1:95" x14ac:dyDescent="0.2">
      <c r="A13" s="1">
        <v>97222</v>
      </c>
      <c r="B13" s="34" t="s">
        <v>17</v>
      </c>
      <c r="C13" s="22">
        <v>8270</v>
      </c>
      <c r="D13" s="23">
        <v>0.39057334466798904</v>
      </c>
      <c r="E13" s="22">
        <v>8606.3664810000009</v>
      </c>
      <c r="F13" s="348">
        <v>0.36005382088607907</v>
      </c>
      <c r="G13" s="22">
        <v>7747.9000525325391</v>
      </c>
      <c r="H13" s="281">
        <v>0.33258499538687036</v>
      </c>
      <c r="I13" s="22">
        <f t="shared" si="13"/>
        <v>-858.46642846746181</v>
      </c>
      <c r="J13" s="281">
        <f>I13/E13</f>
        <v>-9.9747835554373679E-2</v>
      </c>
      <c r="K13" s="508">
        <v>-2.0796775697452419E-2</v>
      </c>
      <c r="L13" s="473">
        <v>4.4395712515328256E-3</v>
      </c>
      <c r="M13" s="473">
        <v>-4.6472155044601227E-3</v>
      </c>
      <c r="O13" s="819">
        <v>49.990714803520518</v>
      </c>
      <c r="P13" s="225">
        <f t="shared" si="15"/>
        <v>0.19435662925612998</v>
      </c>
      <c r="Q13" s="820">
        <v>109.79780731889018</v>
      </c>
      <c r="R13" s="225">
        <f t="shared" si="15"/>
        <v>0.42687790750915011</v>
      </c>
      <c r="S13" s="820">
        <v>54.973476492836525</v>
      </c>
      <c r="T13" s="225">
        <f t="shared" si="0"/>
        <v>0.21372888208604626</v>
      </c>
      <c r="U13" s="820">
        <v>12.498408502633438</v>
      </c>
      <c r="V13" s="225">
        <f t="shared" si="1"/>
        <v>4.8591994677117931E-2</v>
      </c>
      <c r="W13" s="820">
        <v>29.950859587311058</v>
      </c>
      <c r="X13" s="225">
        <f t="shared" si="2"/>
        <v>0.11644458647155563</v>
      </c>
      <c r="Y13" s="73">
        <f t="shared" si="17"/>
        <v>257.21126670519175</v>
      </c>
      <c r="Z13" s="527">
        <f t="shared" si="18"/>
        <v>5.5349903935435041E-2</v>
      </c>
      <c r="AA13" s="491" t="s">
        <v>17</v>
      </c>
      <c r="AB13" s="489">
        <v>405.54975975160067</v>
      </c>
      <c r="AC13" s="709">
        <f t="shared" si="3"/>
        <v>0.13695051227742447</v>
      </c>
      <c r="AD13" s="489">
        <v>610.43636959050434</v>
      </c>
      <c r="AE13" s="709">
        <f t="shared" si="4"/>
        <v>0.20613888066262337</v>
      </c>
      <c r="AF13" s="489"/>
      <c r="AG13" s="709">
        <f t="shared" si="5"/>
        <v>0</v>
      </c>
      <c r="AH13" s="489">
        <v>1747.98355271676</v>
      </c>
      <c r="AI13" s="709">
        <f t="shared" si="6"/>
        <v>0.59027834992109829</v>
      </c>
      <c r="AJ13" s="489">
        <v>27.443000219735939</v>
      </c>
      <c r="AK13" s="709">
        <f t="shared" si="7"/>
        <v>9.2672547527195906E-3</v>
      </c>
      <c r="AL13" s="489">
        <v>169.87423083689907</v>
      </c>
      <c r="AM13" s="709">
        <f t="shared" si="8"/>
        <v>5.7365002386134352E-2</v>
      </c>
      <c r="AN13" s="322">
        <f t="shared" si="19"/>
        <v>2961.2869131154998</v>
      </c>
      <c r="AO13" s="821">
        <f t="shared" si="45"/>
        <v>0.60083140109972599</v>
      </c>
      <c r="AQ13" s="34" t="s">
        <v>17</v>
      </c>
      <c r="AR13" s="22">
        <v>84.944778145899235</v>
      </c>
      <c r="AS13" s="225">
        <f t="shared" si="48"/>
        <v>0.3302529443364568</v>
      </c>
      <c r="AT13" s="22">
        <v>172.26648855929238</v>
      </c>
      <c r="AU13" s="225">
        <f t="shared" si="49"/>
        <v>0.66974705566354265</v>
      </c>
      <c r="AV13" s="22">
        <f t="shared" si="50"/>
        <v>0</v>
      </c>
      <c r="AW13" s="225">
        <f t="shared" si="51"/>
        <v>0</v>
      </c>
      <c r="AX13" s="816">
        <v>0</v>
      </c>
      <c r="AY13" s="817">
        <f t="shared" si="52"/>
        <v>0</v>
      </c>
      <c r="AZ13" s="816">
        <v>0</v>
      </c>
      <c r="BA13" s="817">
        <f t="shared" si="11"/>
        <v>0</v>
      </c>
      <c r="BB13" s="816">
        <v>0</v>
      </c>
      <c r="BC13" s="817">
        <f t="shared" si="12"/>
        <v>0</v>
      </c>
      <c r="BD13" s="816">
        <v>0</v>
      </c>
      <c r="BE13" s="817">
        <v>0</v>
      </c>
      <c r="BF13" s="822">
        <f t="shared" si="23"/>
        <v>257.21126670519163</v>
      </c>
      <c r="BH13" s="34" t="s">
        <v>17</v>
      </c>
      <c r="BI13" s="22">
        <v>12.482441395360039</v>
      </c>
      <c r="BJ13" s="225">
        <f t="shared" si="24"/>
        <v>4.8529916886055617E-2</v>
      </c>
      <c r="BK13" s="22">
        <v>37.396321617032818</v>
      </c>
      <c r="BL13" s="225">
        <f t="shared" si="25"/>
        <v>0.14539146008675982</v>
      </c>
      <c r="BM13" s="22">
        <v>94.891941622504618</v>
      </c>
      <c r="BN13" s="225">
        <f t="shared" si="26"/>
        <v>0.36892606936719868</v>
      </c>
      <c r="BO13" s="22">
        <v>89.940099236201931</v>
      </c>
      <c r="BP13" s="225">
        <f t="shared" si="27"/>
        <v>0.3496740262909584</v>
      </c>
      <c r="BQ13" s="22">
        <v>17.498518930227959</v>
      </c>
      <c r="BR13" s="225">
        <f t="shared" si="28"/>
        <v>6.8031696878520745E-2</v>
      </c>
      <c r="BS13" s="22">
        <v>5.0019439038643796</v>
      </c>
      <c r="BT13" s="225">
        <f t="shared" si="29"/>
        <v>1.9446830490506724E-2</v>
      </c>
      <c r="BU13" s="73">
        <f t="shared" si="30"/>
        <v>257.21126670519175</v>
      </c>
      <c r="BV13" s="99">
        <f t="shared" si="31"/>
        <v>0.19392137697281545</v>
      </c>
      <c r="BW13" s="384" t="s">
        <v>17</v>
      </c>
      <c r="BX13" s="388">
        <v>39.924792042968022</v>
      </c>
      <c r="BY13" s="532">
        <f t="shared" si="36"/>
        <v>0.15522178539997117</v>
      </c>
      <c r="BZ13" s="388">
        <v>52.429625632299938</v>
      </c>
      <c r="CA13" s="532">
        <f t="shared" si="36"/>
        <v>0.20383875987980452</v>
      </c>
      <c r="CB13" s="388">
        <v>84.908797211735632</v>
      </c>
      <c r="CC13" s="532">
        <f t="shared" si="36"/>
        <v>0.33011305569695626</v>
      </c>
      <c r="CD13" s="388">
        <v>32.478550741562501</v>
      </c>
      <c r="CE13" s="532">
        <f t="shared" si="36"/>
        <v>0.12627188208978612</v>
      </c>
      <c r="CF13" s="388">
        <v>47.469501076625619</v>
      </c>
      <c r="CG13" s="532">
        <f t="shared" si="36"/>
        <v>0.18455451693348182</v>
      </c>
      <c r="CH13" s="534">
        <f t="shared" si="37"/>
        <v>257.21126670519175</v>
      </c>
      <c r="CI13" s="382">
        <f t="shared" si="38"/>
        <v>0.35906054527977571</v>
      </c>
      <c r="CJ13" s="384" t="s">
        <v>17</v>
      </c>
      <c r="CK13" s="388">
        <f t="shared" si="39"/>
        <v>92.354417675267968</v>
      </c>
      <c r="CL13" s="532">
        <f t="shared" si="40"/>
        <v>0.35906054527977571</v>
      </c>
      <c r="CM13" s="388">
        <f t="shared" si="41"/>
        <v>117.38734795329813</v>
      </c>
      <c r="CN13" s="532">
        <f t="shared" si="42"/>
        <v>0.45638493778674238</v>
      </c>
      <c r="CO13" s="388">
        <f t="shared" si="43"/>
        <v>47.469501076625619</v>
      </c>
      <c r="CP13" s="532">
        <f t="shared" si="43"/>
        <v>0.18455451693348182</v>
      </c>
      <c r="CQ13" s="534">
        <f t="shared" si="44"/>
        <v>257.21126670519175</v>
      </c>
    </row>
    <row r="14" spans="1:95" x14ac:dyDescent="0.2">
      <c r="A14" s="1">
        <v>97228</v>
      </c>
      <c r="B14" s="34" t="s">
        <v>23</v>
      </c>
      <c r="C14" s="22">
        <v>7735</v>
      </c>
      <c r="D14" s="23">
        <v>0.3850749240802509</v>
      </c>
      <c r="E14" s="22">
        <v>6668.9295820000007</v>
      </c>
      <c r="F14" s="348">
        <v>0.34996481853484468</v>
      </c>
      <c r="G14" s="22">
        <v>5009.2979845333994</v>
      </c>
      <c r="H14" s="281">
        <v>0.29144158625397942</v>
      </c>
      <c r="I14" s="22">
        <f t="shared" si="13"/>
        <v>-1659.6315974666013</v>
      </c>
      <c r="J14" s="281">
        <f t="shared" si="14"/>
        <v>-0.24886026716282714</v>
      </c>
      <c r="K14" s="508">
        <v>-5.5625727618631271E-2</v>
      </c>
      <c r="L14" s="473">
        <v>-1.6342337675053331E-2</v>
      </c>
      <c r="M14" s="473">
        <v>-3.0556259934646057E-2</v>
      </c>
      <c r="O14" s="819">
        <v>32.58781483431288</v>
      </c>
      <c r="P14" s="225">
        <f t="shared" si="15"/>
        <v>0.20990102398830321</v>
      </c>
      <c r="Q14" s="820">
        <v>100.12218631598692</v>
      </c>
      <c r="R14" s="225">
        <f t="shared" si="15"/>
        <v>0.6448959385133457</v>
      </c>
      <c r="S14" s="820">
        <v>10.007583461380921</v>
      </c>
      <c r="T14" s="225">
        <f t="shared" si="0"/>
        <v>6.4459738306247641E-2</v>
      </c>
      <c r="U14" s="820">
        <v>5.0200173812354603</v>
      </c>
      <c r="V14" s="225">
        <f t="shared" si="1"/>
        <v>3.2334380016512114E-2</v>
      </c>
      <c r="W14" s="820">
        <v>7.5156417269850699</v>
      </c>
      <c r="X14" s="225">
        <f t="shared" si="2"/>
        <v>4.8408919175591252E-2</v>
      </c>
      <c r="Y14" s="73">
        <f t="shared" si="17"/>
        <v>155.25324371990126</v>
      </c>
      <c r="Z14" s="527">
        <f t="shared" si="18"/>
        <v>3.3409314590447395E-2</v>
      </c>
      <c r="AA14" s="491" t="s">
        <v>23</v>
      </c>
      <c r="AB14" s="489">
        <v>217.88722398469002</v>
      </c>
      <c r="AC14" s="709">
        <f t="shared" si="3"/>
        <v>0.10570137604678764</v>
      </c>
      <c r="AD14" s="489">
        <v>520.81502850702486</v>
      </c>
      <c r="AE14" s="709">
        <f t="shared" si="4"/>
        <v>0.25265760962151523</v>
      </c>
      <c r="AF14" s="489"/>
      <c r="AG14" s="709">
        <f t="shared" si="5"/>
        <v>0</v>
      </c>
      <c r="AH14" s="489">
        <v>1224.8785487774767</v>
      </c>
      <c r="AI14" s="709">
        <f t="shared" si="6"/>
        <v>0.59421266528719907</v>
      </c>
      <c r="AJ14" s="489">
        <v>10.02681486194323</v>
      </c>
      <c r="AK14" s="709">
        <f t="shared" si="7"/>
        <v>4.8642050180429637E-3</v>
      </c>
      <c r="AL14" s="489">
        <v>87.73947445209906</v>
      </c>
      <c r="AM14" s="709">
        <f t="shared" si="8"/>
        <v>4.2564144026455156E-2</v>
      </c>
      <c r="AN14" s="322">
        <f t="shared" si="19"/>
        <v>2061.3470905832337</v>
      </c>
      <c r="AO14" s="821">
        <f t="shared" si="45"/>
        <v>0.70504053121574328</v>
      </c>
      <c r="AQ14" s="34" t="s">
        <v>23</v>
      </c>
      <c r="AR14" s="22">
        <v>95.176257959295455</v>
      </c>
      <c r="AS14" s="225">
        <f t="shared" si="48"/>
        <v>0.61303877251677164</v>
      </c>
      <c r="AT14" s="22">
        <v>57.572030494651401</v>
      </c>
      <c r="AU14" s="225">
        <f t="shared" si="49"/>
        <v>0.37082658703427451</v>
      </c>
      <c r="AV14" s="22">
        <f t="shared" si="50"/>
        <v>2.5049552659544201</v>
      </c>
      <c r="AW14" s="225">
        <f t="shared" si="51"/>
        <v>1.6134640448953921E-2</v>
      </c>
      <c r="AX14" s="816">
        <v>0</v>
      </c>
      <c r="AY14" s="817">
        <f t="shared" si="52"/>
        <v>0</v>
      </c>
      <c r="AZ14" s="816">
        <v>0</v>
      </c>
      <c r="BA14" s="817">
        <f t="shared" si="11"/>
        <v>0</v>
      </c>
      <c r="BB14" s="816">
        <v>2.5049552659544201</v>
      </c>
      <c r="BC14" s="817">
        <f t="shared" si="12"/>
        <v>1.6134640448953921E-2</v>
      </c>
      <c r="BD14" s="816">
        <v>0</v>
      </c>
      <c r="BE14" s="817">
        <v>0</v>
      </c>
      <c r="BF14" s="822">
        <f t="shared" si="23"/>
        <v>155.25324371990126</v>
      </c>
      <c r="BH14" s="34" t="s">
        <v>23</v>
      </c>
      <c r="BI14" s="22">
        <v>0</v>
      </c>
      <c r="BJ14" s="225">
        <f t="shared" si="24"/>
        <v>0</v>
      </c>
      <c r="BK14" s="22">
        <v>15.054998719043072</v>
      </c>
      <c r="BL14" s="225">
        <f t="shared" si="25"/>
        <v>9.6970590490234182E-2</v>
      </c>
      <c r="BM14" s="22">
        <v>47.579074294200957</v>
      </c>
      <c r="BN14" s="225">
        <f t="shared" si="26"/>
        <v>0.30646106422124292</v>
      </c>
      <c r="BO14" s="22">
        <v>57.553860353944962</v>
      </c>
      <c r="BP14" s="225">
        <f t="shared" si="27"/>
        <v>0.37070955153619989</v>
      </c>
      <c r="BQ14" s="22">
        <v>27.535387465343693</v>
      </c>
      <c r="BR14" s="225">
        <f t="shared" si="28"/>
        <v>0.17735788834802965</v>
      </c>
      <c r="BS14" s="22">
        <v>7.5299228873686301</v>
      </c>
      <c r="BT14" s="225">
        <f t="shared" si="29"/>
        <v>4.8500905404293325E-2</v>
      </c>
      <c r="BU14" s="73">
        <f t="shared" si="30"/>
        <v>155.25324371990132</v>
      </c>
      <c r="BV14" s="99">
        <f t="shared" si="31"/>
        <v>9.6970590490234182E-2</v>
      </c>
      <c r="BW14" s="384" t="s">
        <v>23</v>
      </c>
      <c r="BX14" s="388">
        <v>2.4969951590591601</v>
      </c>
      <c r="BY14" s="532">
        <f t="shared" si="36"/>
        <v>1.6083368689958522E-2</v>
      </c>
      <c r="BZ14" s="388">
        <v>35.082212864593778</v>
      </c>
      <c r="CA14" s="532">
        <f t="shared" si="36"/>
        <v>0.22596766433999294</v>
      </c>
      <c r="CB14" s="388">
        <v>67.591231350246289</v>
      </c>
      <c r="CC14" s="532">
        <f t="shared" si="36"/>
        <v>0.43536115401357006</v>
      </c>
      <c r="CD14" s="388">
        <v>22.527710871029555</v>
      </c>
      <c r="CE14" s="532">
        <f t="shared" si="36"/>
        <v>0.14510299644156044</v>
      </c>
      <c r="CF14" s="388">
        <v>27.555093474972534</v>
      </c>
      <c r="CG14" s="532">
        <f t="shared" si="36"/>
        <v>0.17748481651491801</v>
      </c>
      <c r="CH14" s="534">
        <f t="shared" si="37"/>
        <v>155.25324371990132</v>
      </c>
      <c r="CI14" s="382">
        <f t="shared" si="38"/>
        <v>0.24205103302995146</v>
      </c>
      <c r="CJ14" s="384" t="s">
        <v>23</v>
      </c>
      <c r="CK14" s="388">
        <f t="shared" si="39"/>
        <v>37.579208023652939</v>
      </c>
      <c r="CL14" s="532">
        <f t="shared" si="40"/>
        <v>0.24205103302995146</v>
      </c>
      <c r="CM14" s="388">
        <f t="shared" si="41"/>
        <v>90.118942221275844</v>
      </c>
      <c r="CN14" s="532">
        <f t="shared" si="42"/>
        <v>0.58046415045513045</v>
      </c>
      <c r="CO14" s="388">
        <f t="shared" si="43"/>
        <v>27.555093474972534</v>
      </c>
      <c r="CP14" s="532">
        <f t="shared" si="43"/>
        <v>0.17748481651491801</v>
      </c>
      <c r="CQ14" s="534">
        <f t="shared" si="44"/>
        <v>155.25324371990132</v>
      </c>
    </row>
    <row r="15" spans="1:95" x14ac:dyDescent="0.2">
      <c r="A15" s="1">
        <v>97230</v>
      </c>
      <c r="B15" s="35" t="s">
        <v>25</v>
      </c>
      <c r="C15" s="24">
        <v>4923</v>
      </c>
      <c r="D15" s="25">
        <v>0.38213149111231853</v>
      </c>
      <c r="E15" s="22">
        <v>4757.4111990000001</v>
      </c>
      <c r="F15" s="349">
        <v>0.34468998688595859</v>
      </c>
      <c r="G15" s="22">
        <v>4158.3471387227082</v>
      </c>
      <c r="H15" s="282">
        <v>0.31376647843678468</v>
      </c>
      <c r="I15" s="24">
        <f t="shared" si="13"/>
        <v>-599.0640602772919</v>
      </c>
      <c r="J15" s="282">
        <f t="shared" si="14"/>
        <v>-0.12592227899140065</v>
      </c>
      <c r="K15" s="509">
        <v>-2.6558157253908421E-2</v>
      </c>
      <c r="L15" s="473">
        <v>-3.7943881849384908E-3</v>
      </c>
      <c r="M15" s="473">
        <v>-1.1984776962139732E-2</v>
      </c>
      <c r="O15" s="819">
        <v>12.461676127741722</v>
      </c>
      <c r="P15" s="221">
        <f t="shared" si="15"/>
        <v>0.10003667057315739</v>
      </c>
      <c r="Q15" s="820">
        <v>59.879076881130509</v>
      </c>
      <c r="R15" s="221">
        <f t="shared" si="15"/>
        <v>0.4806820067203858</v>
      </c>
      <c r="S15" s="820">
        <v>37.247029697347756</v>
      </c>
      <c r="T15" s="221">
        <f t="shared" si="0"/>
        <v>0.29900222100679952</v>
      </c>
      <c r="U15" s="820">
        <v>5.9824475848139897</v>
      </c>
      <c r="V15" s="221">
        <f t="shared" si="1"/>
        <v>4.8024369445049168E-2</v>
      </c>
      <c r="W15" s="820">
        <v>9.0008500572311707</v>
      </c>
      <c r="X15" s="221">
        <f t="shared" si="2"/>
        <v>7.2254732254608087E-2</v>
      </c>
      <c r="Y15" s="73">
        <f t="shared" si="17"/>
        <v>124.57108034826516</v>
      </c>
      <c r="Z15" s="527">
        <f t="shared" si="18"/>
        <v>2.6806746915611152E-2</v>
      </c>
      <c r="AA15" s="493" t="s">
        <v>25</v>
      </c>
      <c r="AB15" s="489">
        <v>185.21934266211301</v>
      </c>
      <c r="AC15" s="710">
        <f t="shared" si="3"/>
        <v>0.12504422695070821</v>
      </c>
      <c r="AD15" s="489">
        <v>262.27341283224473</v>
      </c>
      <c r="AE15" s="710">
        <f t="shared" si="4"/>
        <v>0.17706453163026173</v>
      </c>
      <c r="AF15" s="489"/>
      <c r="AG15" s="710">
        <f t="shared" si="5"/>
        <v>0</v>
      </c>
      <c r="AH15" s="489">
        <v>921.6263015474467</v>
      </c>
      <c r="AI15" s="710">
        <f t="shared" si="6"/>
        <v>0.62220309584337041</v>
      </c>
      <c r="AJ15" s="489">
        <v>0</v>
      </c>
      <c r="AK15" s="710">
        <f t="shared" si="7"/>
        <v>0</v>
      </c>
      <c r="AL15" s="489">
        <v>112.11160173243502</v>
      </c>
      <c r="AM15" s="710">
        <f t="shared" si="8"/>
        <v>7.5688145575659754E-2</v>
      </c>
      <c r="AN15" s="324">
        <f t="shared" si="19"/>
        <v>1481.2306587742394</v>
      </c>
      <c r="AO15" s="823">
        <f t="shared" si="45"/>
        <v>0.58609532693440802</v>
      </c>
      <c r="AQ15" s="35" t="s">
        <v>25</v>
      </c>
      <c r="AR15" s="24">
        <v>42.357736812450483</v>
      </c>
      <c r="AS15" s="221">
        <f t="shared" si="48"/>
        <v>0.34002865427537715</v>
      </c>
      <c r="AT15" s="24">
        <v>80.213275795174582</v>
      </c>
      <c r="AU15" s="221">
        <f t="shared" si="49"/>
        <v>0.64391571118209123</v>
      </c>
      <c r="AV15" s="24">
        <f t="shared" si="50"/>
        <v>2.00006774064008</v>
      </c>
      <c r="AW15" s="221">
        <f t="shared" si="51"/>
        <v>1.6055634542531557E-2</v>
      </c>
      <c r="AX15" s="824">
        <v>0</v>
      </c>
      <c r="AY15" s="825">
        <f t="shared" si="52"/>
        <v>0</v>
      </c>
      <c r="AZ15" s="824">
        <v>1.00003387032004</v>
      </c>
      <c r="BA15" s="825">
        <f t="shared" si="11"/>
        <v>8.0278172712657785E-3</v>
      </c>
      <c r="BB15" s="824">
        <v>1.00003387032004</v>
      </c>
      <c r="BC15" s="825">
        <f t="shared" si="12"/>
        <v>8.0278172712657785E-3</v>
      </c>
      <c r="BD15" s="824">
        <v>0</v>
      </c>
      <c r="BE15" s="825">
        <v>0</v>
      </c>
      <c r="BF15" s="826">
        <f t="shared" si="23"/>
        <v>124.57108034826514</v>
      </c>
      <c r="BH15" s="35" t="s">
        <v>25</v>
      </c>
      <c r="BI15" s="24">
        <v>10.983162160765</v>
      </c>
      <c r="BJ15" s="221">
        <f t="shared" si="24"/>
        <v>8.8167832614594155E-2</v>
      </c>
      <c r="BK15" s="24">
        <v>6.9973520042713009</v>
      </c>
      <c r="BL15" s="221">
        <f t="shared" si="25"/>
        <v>5.6171560724276488E-2</v>
      </c>
      <c r="BM15" s="24">
        <v>34.390049799485553</v>
      </c>
      <c r="BN15" s="221">
        <f t="shared" si="26"/>
        <v>0.2760676852391486</v>
      </c>
      <c r="BO15" s="24">
        <v>52.453828039874423</v>
      </c>
      <c r="BP15" s="221">
        <f t="shared" si="27"/>
        <v>0.42107548472108058</v>
      </c>
      <c r="BQ15" s="24">
        <v>17.285552355649656</v>
      </c>
      <c r="BR15" s="221">
        <f t="shared" si="28"/>
        <v>0.13876055587961661</v>
      </c>
      <c r="BS15" s="24">
        <v>2.4611359882191999</v>
      </c>
      <c r="BT15" s="221">
        <f t="shared" si="29"/>
        <v>1.9756880821283455E-2</v>
      </c>
      <c r="BU15" s="74">
        <f t="shared" si="30"/>
        <v>124.57108034826514</v>
      </c>
      <c r="BV15" s="99">
        <f t="shared" si="31"/>
        <v>0.14433939333887064</v>
      </c>
      <c r="BW15" s="389" t="s">
        <v>25</v>
      </c>
      <c r="BX15" s="393">
        <v>23.058782328120415</v>
      </c>
      <c r="BY15" s="535">
        <f t="shared" si="36"/>
        <v>0.1851054214481776</v>
      </c>
      <c r="BZ15" s="393">
        <v>14.44313964623599</v>
      </c>
      <c r="CA15" s="535">
        <f t="shared" si="36"/>
        <v>0.11594295887823319</v>
      </c>
      <c r="CB15" s="393">
        <v>42.402851447564977</v>
      </c>
      <c r="CC15" s="535">
        <f t="shared" si="36"/>
        <v>0.34039081405586846</v>
      </c>
      <c r="CD15" s="393">
        <v>22.362628145665532</v>
      </c>
      <c r="CE15" s="535">
        <f t="shared" si="36"/>
        <v>0.17951701216001348</v>
      </c>
      <c r="CF15" s="393">
        <v>22.303678780678229</v>
      </c>
      <c r="CG15" s="535">
        <f t="shared" si="36"/>
        <v>0.17904379345770716</v>
      </c>
      <c r="CH15" s="536">
        <f t="shared" si="37"/>
        <v>124.57108034826516</v>
      </c>
      <c r="CI15" s="382">
        <f t="shared" si="38"/>
        <v>0.30104838032641079</v>
      </c>
      <c r="CJ15" s="389" t="s">
        <v>25</v>
      </c>
      <c r="CK15" s="393">
        <f t="shared" si="39"/>
        <v>37.501921974356407</v>
      </c>
      <c r="CL15" s="535">
        <f t="shared" si="40"/>
        <v>0.30104838032641085</v>
      </c>
      <c r="CM15" s="393">
        <f t="shared" si="41"/>
        <v>64.765479593230509</v>
      </c>
      <c r="CN15" s="535">
        <f t="shared" si="42"/>
        <v>0.51990782621588205</v>
      </c>
      <c r="CO15" s="393">
        <f t="shared" si="43"/>
        <v>22.303678780678229</v>
      </c>
      <c r="CP15" s="535">
        <f t="shared" si="43"/>
        <v>0.17904379345770716</v>
      </c>
      <c r="CQ15" s="536">
        <f t="shared" si="44"/>
        <v>124.57108034826514</v>
      </c>
    </row>
    <row r="16" spans="1:95" ht="13.5" thickBot="1" x14ac:dyDescent="0.25">
      <c r="A16" s="3"/>
      <c r="B16" s="37" t="s">
        <v>35</v>
      </c>
      <c r="C16" s="26">
        <v>24831</v>
      </c>
      <c r="D16" s="27">
        <v>0.38333050311067202</v>
      </c>
      <c r="E16" s="26">
        <v>23506.614302000002</v>
      </c>
      <c r="F16" s="352">
        <v>0.3482719357182526</v>
      </c>
      <c r="G16" s="26">
        <v>19831.766414306476</v>
      </c>
      <c r="H16" s="278">
        <v>0.31109141185440514</v>
      </c>
      <c r="I16" s="26">
        <f t="shared" si="13"/>
        <v>-3674.847887693526</v>
      </c>
      <c r="J16" s="278">
        <f t="shared" si="14"/>
        <v>-0.15633250456578346</v>
      </c>
      <c r="K16" s="511">
        <v>-3.3427881544072724E-2</v>
      </c>
      <c r="L16" s="474">
        <v>-6.0716074374044249E-3</v>
      </c>
      <c r="M16" s="474">
        <v>-1.5929466398281522E-2</v>
      </c>
      <c r="O16" s="287">
        <f>SUM(O12:O15)</f>
        <v>130.10662018435593</v>
      </c>
      <c r="P16" s="218">
        <f t="shared" si="15"/>
        <v>0.20745412053389861</v>
      </c>
      <c r="Q16" s="219">
        <f>SUM(Q12:Q15)</f>
        <v>299.83545269597624</v>
      </c>
      <c r="R16" s="218">
        <f t="shared" si="15"/>
        <v>0.47808558900222908</v>
      </c>
      <c r="S16" s="219">
        <f>SUM(S12:S15)</f>
        <v>119.74500451082298</v>
      </c>
      <c r="T16" s="218">
        <f t="shared" si="0"/>
        <v>0.19093259485121472</v>
      </c>
      <c r="U16" s="219">
        <f>SUM(U12:U15)</f>
        <v>26.005134549552466</v>
      </c>
      <c r="V16" s="218">
        <f t="shared" si="1"/>
        <v>4.146501007941631E-2</v>
      </c>
      <c r="W16" s="219">
        <f>SUM(W12:W15)</f>
        <v>51.466312794866973</v>
      </c>
      <c r="X16" s="218">
        <f t="shared" si="2"/>
        <v>8.2062685533241267E-2</v>
      </c>
      <c r="Y16" s="76">
        <f t="shared" si="17"/>
        <v>627.15852473557459</v>
      </c>
      <c r="Z16" s="527">
        <f t="shared" si="18"/>
        <v>0.13495973384474816</v>
      </c>
      <c r="AA16" s="496" t="s">
        <v>35</v>
      </c>
      <c r="AB16" s="304">
        <f>SUM(AB12:AB15)</f>
        <v>973.96570319789828</v>
      </c>
      <c r="AC16" s="155">
        <f t="shared" si="3"/>
        <v>0.12651616136130811</v>
      </c>
      <c r="AD16" s="304">
        <f>SUM(AD12:AD15)</f>
        <v>1671.4751182527359</v>
      </c>
      <c r="AE16" s="155">
        <f t="shared" si="4"/>
        <v>0.21712121389689917</v>
      </c>
      <c r="AF16" s="304"/>
      <c r="AG16" s="155">
        <f t="shared" si="5"/>
        <v>0</v>
      </c>
      <c r="AH16" s="304">
        <f>SUM(AH12:AH15)</f>
        <v>4603.1353559681311</v>
      </c>
      <c r="AI16" s="155">
        <f t="shared" si="6"/>
        <v>0.59793790844119243</v>
      </c>
      <c r="AJ16" s="304">
        <f>SUM(AJ12:AJ15)</f>
        <v>47.477869921570665</v>
      </c>
      <c r="AK16" s="155">
        <f t="shared" si="7"/>
        <v>6.1672786139864077E-3</v>
      </c>
      <c r="AL16" s="304">
        <f>SUM(AL12:AL15)</f>
        <v>402.29605052915196</v>
      </c>
      <c r="AM16" s="155">
        <f t="shared" si="8"/>
        <v>5.225743768661379E-2</v>
      </c>
      <c r="AN16" s="326">
        <f t="shared" si="19"/>
        <v>7698.3500978694883</v>
      </c>
      <c r="AO16" s="321">
        <f t="shared" si="45"/>
        <v>0.63183236030060885</v>
      </c>
      <c r="AQ16" s="37" t="s">
        <v>35</v>
      </c>
      <c r="AR16" s="26">
        <f>SUM(AR12:AR15)</f>
        <v>277.56395393810362</v>
      </c>
      <c r="AS16" s="218">
        <f>AR16/$BF16</f>
        <v>0.44257383578598641</v>
      </c>
      <c r="AT16" s="26">
        <f>SUM(AT12:AT15)</f>
        <v>345.0895477908764</v>
      </c>
      <c r="AU16" s="218">
        <f>AT16/$BF16</f>
        <v>0.55024293568579763</v>
      </c>
      <c r="AV16" s="26">
        <f>SUM(AV12:AV15)</f>
        <v>4.5050230065945005</v>
      </c>
      <c r="AW16" s="218">
        <f t="shared" ref="AW16" si="53">AV16/$BF16</f>
        <v>7.1832285282160992E-3</v>
      </c>
      <c r="AX16" s="832">
        <f>SUM(AX12:AX15)</f>
        <v>0</v>
      </c>
      <c r="AY16" s="833">
        <f t="shared" si="47"/>
        <v>0</v>
      </c>
      <c r="AZ16" s="832">
        <f>SUM(AZ12:AZ15)</f>
        <v>1.00003387032004</v>
      </c>
      <c r="BA16" s="828">
        <f t="shared" si="11"/>
        <v>1.5945472011907658E-3</v>
      </c>
      <c r="BB16" s="832">
        <f>SUM(BB12:BB15)</f>
        <v>3.5049891362744603</v>
      </c>
      <c r="BC16" s="828">
        <f t="shared" si="12"/>
        <v>5.5886813270253329E-3</v>
      </c>
      <c r="BD16" s="832">
        <f>SUM(BD12:BD15)</f>
        <v>0</v>
      </c>
      <c r="BE16" s="828">
        <f>BD16/$BF16</f>
        <v>0</v>
      </c>
      <c r="BF16" s="834">
        <f t="shared" si="23"/>
        <v>627.15852473557447</v>
      </c>
      <c r="BH16" s="37" t="s">
        <v>35</v>
      </c>
      <c r="BI16" s="26">
        <f>SUM(BI12:BI15)</f>
        <v>23.465603556125039</v>
      </c>
      <c r="BJ16" s="218">
        <f t="shared" si="24"/>
        <v>3.7415745191407078E-2</v>
      </c>
      <c r="BK16" s="26">
        <f>SUM(BK12:BK15)</f>
        <v>66.971587576168091</v>
      </c>
      <c r="BL16" s="218">
        <f t="shared" si="25"/>
        <v>0.10678574066166913</v>
      </c>
      <c r="BM16" s="26">
        <f>SUM(BM12:BM15)</f>
        <v>214.39841279225362</v>
      </c>
      <c r="BN16" s="218">
        <f t="shared" si="26"/>
        <v>0.34185681025805903</v>
      </c>
      <c r="BO16" s="26">
        <f>SUM(BO12:BO15)</f>
        <v>232.49463966082925</v>
      </c>
      <c r="BP16" s="218">
        <f t="shared" si="27"/>
        <v>0.37071112085872482</v>
      </c>
      <c r="BQ16" s="26">
        <f>SUM(BQ12:BQ15)</f>
        <v>74.835278370746494</v>
      </c>
      <c r="BR16" s="218">
        <f t="shared" si="28"/>
        <v>0.11932434212274935</v>
      </c>
      <c r="BS16" s="26">
        <f>SUM(BS12:BS15)</f>
        <v>14.99300277945221</v>
      </c>
      <c r="BT16" s="218">
        <f t="shared" si="29"/>
        <v>2.3906240907390394E-2</v>
      </c>
      <c r="BU16" s="76">
        <f t="shared" si="30"/>
        <v>627.15852473557482</v>
      </c>
      <c r="BV16" s="99">
        <f t="shared" si="31"/>
        <v>0.14420148585307621</v>
      </c>
      <c r="BW16" s="37" t="s">
        <v>35</v>
      </c>
      <c r="BX16" s="26">
        <f>SUM(BX12:BX15)</f>
        <v>72.990124596049014</v>
      </c>
      <c r="BY16" s="218">
        <f t="shared" si="36"/>
        <v>0.11638225698490413</v>
      </c>
      <c r="BZ16" s="26">
        <f>SUM(BZ12:BZ15)</f>
        <v>114.50680331883656</v>
      </c>
      <c r="CA16" s="218">
        <f t="shared" si="36"/>
        <v>0.18258031869552505</v>
      </c>
      <c r="CB16" s="26">
        <f>SUM(CB12:CB15)</f>
        <v>237.45185363233341</v>
      </c>
      <c r="CC16" s="218">
        <f t="shared" si="36"/>
        <v>0.37861536480341856</v>
      </c>
      <c r="CD16" s="26">
        <f>SUM(CD12:CD15)</f>
        <v>89.867845509099197</v>
      </c>
      <c r="CE16" s="218">
        <f t="shared" si="36"/>
        <v>0.14329366813117891</v>
      </c>
      <c r="CF16" s="26">
        <f>SUM(CF12:CF15)</f>
        <v>112.3418976792565</v>
      </c>
      <c r="CG16" s="218">
        <f t="shared" si="36"/>
        <v>0.17912839138497333</v>
      </c>
      <c r="CH16" s="76">
        <f t="shared" si="37"/>
        <v>627.1585247355747</v>
      </c>
      <c r="CI16" s="382">
        <f t="shared" si="38"/>
        <v>0.29896257568042917</v>
      </c>
      <c r="CJ16" s="37" t="s">
        <v>35</v>
      </c>
      <c r="CK16" s="26">
        <f t="shared" si="39"/>
        <v>187.49692791488559</v>
      </c>
      <c r="CL16" s="218">
        <f t="shared" si="40"/>
        <v>0.29896257568042922</v>
      </c>
      <c r="CM16" s="26">
        <f t="shared" si="41"/>
        <v>327.31969914143258</v>
      </c>
      <c r="CN16" s="218">
        <f t="shared" si="42"/>
        <v>0.52190903293459745</v>
      </c>
      <c r="CO16" s="26">
        <f t="shared" si="43"/>
        <v>112.3418976792565</v>
      </c>
      <c r="CP16" s="218">
        <f t="shared" si="43"/>
        <v>0.17912839138497333</v>
      </c>
      <c r="CQ16" s="76">
        <f t="shared" si="44"/>
        <v>627.1585247355747</v>
      </c>
    </row>
    <row r="17" spans="1:95" x14ac:dyDescent="0.2">
      <c r="A17" s="1">
        <v>97201</v>
      </c>
      <c r="B17" s="397" t="s">
        <v>32</v>
      </c>
      <c r="C17" s="20">
        <v>601</v>
      </c>
      <c r="D17" s="21">
        <v>0.34128336172629187</v>
      </c>
      <c r="E17" s="22">
        <v>524.08241600000008</v>
      </c>
      <c r="F17" s="353">
        <v>0.30992455096988503</v>
      </c>
      <c r="G17" s="22">
        <v>561.42169962586877</v>
      </c>
      <c r="H17" s="283">
        <v>0.30678781400320687</v>
      </c>
      <c r="I17" s="20">
        <f t="shared" si="13"/>
        <v>37.339283625868688</v>
      </c>
      <c r="J17" s="283">
        <f t="shared" si="14"/>
        <v>7.124696896121141E-2</v>
      </c>
      <c r="K17" s="510">
        <v>1.3859841555223351E-2</v>
      </c>
      <c r="L17" s="473">
        <v>-1.5101038289861868E-2</v>
      </c>
      <c r="M17" s="473">
        <v>-4.8540820128774032E-3</v>
      </c>
      <c r="O17" s="819">
        <v>3.9123463388562398</v>
      </c>
      <c r="P17" s="225">
        <f t="shared" si="15"/>
        <v>0.26666666666666666</v>
      </c>
      <c r="Q17" s="820">
        <v>6.8466060929984192</v>
      </c>
      <c r="R17" s="225">
        <f t="shared" si="15"/>
        <v>0.46666666666666662</v>
      </c>
      <c r="S17" s="820">
        <v>2.9342597541421798</v>
      </c>
      <c r="T17" s="225">
        <f t="shared" si="0"/>
        <v>0.19999999999999998</v>
      </c>
      <c r="U17" s="820">
        <v>0</v>
      </c>
      <c r="V17" s="225">
        <f t="shared" si="1"/>
        <v>0</v>
      </c>
      <c r="W17" s="820">
        <v>0.97808658471405996</v>
      </c>
      <c r="X17" s="225">
        <f t="shared" si="2"/>
        <v>6.6666666666666666E-2</v>
      </c>
      <c r="Y17" s="73">
        <f t="shared" si="17"/>
        <v>14.6712987707109</v>
      </c>
      <c r="Z17" s="527">
        <f t="shared" si="18"/>
        <v>3.1571516596808681E-3</v>
      </c>
      <c r="AA17" s="497" t="s">
        <v>32</v>
      </c>
      <c r="AB17" s="489">
        <v>25.430251202565479</v>
      </c>
      <c r="AC17" s="711">
        <f t="shared" si="3"/>
        <v>0.12037037037037036</v>
      </c>
      <c r="AD17" s="489">
        <v>56.729021913415309</v>
      </c>
      <c r="AE17" s="711">
        <f t="shared" si="4"/>
        <v>0.26851851851851855</v>
      </c>
      <c r="AF17" s="489"/>
      <c r="AG17" s="711">
        <f t="shared" si="5"/>
        <v>0</v>
      </c>
      <c r="AH17" s="489">
        <v>117.37039016568684</v>
      </c>
      <c r="AI17" s="711">
        <f t="shared" si="6"/>
        <v>0.55555555555555558</v>
      </c>
      <c r="AJ17" s="489">
        <v>0.97808658471405696</v>
      </c>
      <c r="AK17" s="711">
        <f t="shared" si="7"/>
        <v>4.6296296296296294E-3</v>
      </c>
      <c r="AL17" s="489">
        <v>10.758952431854627</v>
      </c>
      <c r="AM17" s="711">
        <f t="shared" si="8"/>
        <v>5.092592592592593E-2</v>
      </c>
      <c r="AN17" s="327">
        <f t="shared" si="19"/>
        <v>211.26670229823631</v>
      </c>
      <c r="AO17" s="815">
        <f t="shared" si="45"/>
        <v>0.69047619047619047</v>
      </c>
      <c r="AQ17" s="38" t="s">
        <v>32</v>
      </c>
      <c r="AR17" s="20">
        <v>6.8466060929984192</v>
      </c>
      <c r="AS17" s="290">
        <f t="shared" ref="AS17:AS22" si="54">AR17/$Y17</f>
        <v>0.46666666666666662</v>
      </c>
      <c r="AT17" s="20">
        <v>7.8246926777124788</v>
      </c>
      <c r="AU17" s="290">
        <f t="shared" ref="AU17:AU22" si="55">AT17/$Y17</f>
        <v>0.53333333333333321</v>
      </c>
      <c r="AV17" s="20">
        <f t="shared" ref="AV17:AV22" si="56">AX17+AZ17+BB17+BD17</f>
        <v>0</v>
      </c>
      <c r="AW17" s="290">
        <f t="shared" ref="AW17:AW22" si="57">AV17/$Y17</f>
        <v>0</v>
      </c>
      <c r="AX17" s="835">
        <v>0</v>
      </c>
      <c r="AY17" s="836">
        <f t="shared" ref="AY17:AY22" si="58">AX17/$Y17</f>
        <v>0</v>
      </c>
      <c r="AZ17" s="835">
        <v>0</v>
      </c>
      <c r="BA17" s="836">
        <f t="shared" si="11"/>
        <v>0</v>
      </c>
      <c r="BB17" s="835">
        <v>0</v>
      </c>
      <c r="BC17" s="836">
        <f t="shared" si="12"/>
        <v>0</v>
      </c>
      <c r="BD17" s="835">
        <v>0</v>
      </c>
      <c r="BE17" s="836">
        <v>0</v>
      </c>
      <c r="BF17" s="837">
        <f t="shared" si="23"/>
        <v>14.671298770710898</v>
      </c>
      <c r="BH17" s="38" t="s">
        <v>32</v>
      </c>
      <c r="BI17" s="20">
        <v>0</v>
      </c>
      <c r="BJ17" s="290">
        <f t="shared" si="24"/>
        <v>0</v>
      </c>
      <c r="BK17" s="20">
        <v>0.97808658471405996</v>
      </c>
      <c r="BL17" s="290">
        <f t="shared" si="25"/>
        <v>6.666666666666668E-2</v>
      </c>
      <c r="BM17" s="20">
        <v>4.8904329235702999</v>
      </c>
      <c r="BN17" s="290">
        <f t="shared" si="26"/>
        <v>0.33333333333333337</v>
      </c>
      <c r="BO17" s="20">
        <v>6.8466060929984192</v>
      </c>
      <c r="BP17" s="290">
        <f t="shared" si="27"/>
        <v>0.46666666666666667</v>
      </c>
      <c r="BQ17" s="20">
        <v>1.9561731694281199</v>
      </c>
      <c r="BR17" s="290">
        <f t="shared" si="28"/>
        <v>0.13333333333333336</v>
      </c>
      <c r="BS17" s="20">
        <v>0</v>
      </c>
      <c r="BT17" s="290">
        <f t="shared" si="29"/>
        <v>0</v>
      </c>
      <c r="BU17" s="77">
        <f t="shared" si="30"/>
        <v>14.671298770710898</v>
      </c>
      <c r="BV17" s="99">
        <f t="shared" si="31"/>
        <v>6.666666666666668E-2</v>
      </c>
      <c r="BW17" s="397" t="s">
        <v>32</v>
      </c>
      <c r="BX17" s="400">
        <v>2.9342597541421798</v>
      </c>
      <c r="BY17" s="538">
        <f t="shared" si="36"/>
        <v>0.2</v>
      </c>
      <c r="BZ17" s="400">
        <v>3.9123463388562398</v>
      </c>
      <c r="CA17" s="538">
        <f t="shared" si="36"/>
        <v>0.26666666666666672</v>
      </c>
      <c r="CB17" s="400">
        <v>4.8904329235702999</v>
      </c>
      <c r="CC17" s="538">
        <f t="shared" si="36"/>
        <v>0.33333333333333337</v>
      </c>
      <c r="CD17" s="400">
        <v>0.97808658471405996</v>
      </c>
      <c r="CE17" s="538">
        <f t="shared" si="36"/>
        <v>6.666666666666668E-2</v>
      </c>
      <c r="CF17" s="400">
        <v>1.9561731694281199</v>
      </c>
      <c r="CG17" s="538">
        <f t="shared" si="36"/>
        <v>0.13333333333333336</v>
      </c>
      <c r="CH17" s="539">
        <f t="shared" si="37"/>
        <v>14.671298770710898</v>
      </c>
      <c r="CI17" s="382">
        <f t="shared" si="38"/>
        <v>0.46666666666666673</v>
      </c>
      <c r="CJ17" s="397" t="s">
        <v>32</v>
      </c>
      <c r="CK17" s="400">
        <f t="shared" si="39"/>
        <v>6.8466060929984192</v>
      </c>
      <c r="CL17" s="538">
        <f t="shared" si="40"/>
        <v>0.46666666666666667</v>
      </c>
      <c r="CM17" s="400">
        <f t="shared" si="41"/>
        <v>5.8685195082843595</v>
      </c>
      <c r="CN17" s="538">
        <f t="shared" si="42"/>
        <v>0.4</v>
      </c>
      <c r="CO17" s="400">
        <f t="shared" si="43"/>
        <v>1.9561731694281199</v>
      </c>
      <c r="CP17" s="538">
        <f t="shared" si="43"/>
        <v>0.13333333333333336</v>
      </c>
      <c r="CQ17" s="539">
        <f t="shared" si="44"/>
        <v>14.671298770710898</v>
      </c>
    </row>
    <row r="18" spans="1:95" x14ac:dyDescent="0.2">
      <c r="A18" s="1">
        <v>97203</v>
      </c>
      <c r="B18" s="34" t="s">
        <v>1</v>
      </c>
      <c r="C18" s="22">
        <v>1465</v>
      </c>
      <c r="D18" s="23">
        <v>0.3501434034416826</v>
      </c>
      <c r="E18" s="22">
        <v>1175.2759230000001</v>
      </c>
      <c r="F18" s="348">
        <v>0.30895791885093543</v>
      </c>
      <c r="G18" s="22">
        <v>976.90523639554931</v>
      </c>
      <c r="H18" s="281">
        <v>0.27402671427645137</v>
      </c>
      <c r="I18" s="22">
        <f t="shared" si="13"/>
        <v>-198.37068660445084</v>
      </c>
      <c r="J18" s="281">
        <f t="shared" si="14"/>
        <v>-0.16878648045311043</v>
      </c>
      <c r="K18" s="508">
        <v>-3.6298533943277755E-2</v>
      </c>
      <c r="L18" s="473">
        <v>-2.4186296413907127E-2</v>
      </c>
      <c r="M18" s="473">
        <v>-2.8529472523361354E-2</v>
      </c>
      <c r="O18" s="819">
        <v>2.96331214275699</v>
      </c>
      <c r="P18" s="225">
        <f t="shared" si="15"/>
        <v>0.1153846153846154</v>
      </c>
      <c r="Q18" s="820">
        <v>10.865477856775627</v>
      </c>
      <c r="R18" s="225">
        <f t="shared" si="15"/>
        <v>0.42307692307692302</v>
      </c>
      <c r="S18" s="820">
        <v>5.926624285513979</v>
      </c>
      <c r="T18" s="225">
        <f t="shared" si="0"/>
        <v>0.23076923076923078</v>
      </c>
      <c r="U18" s="820">
        <v>0.98777071425232998</v>
      </c>
      <c r="V18" s="225">
        <f t="shared" si="1"/>
        <v>3.8461538461538471E-2</v>
      </c>
      <c r="W18" s="820">
        <v>4.9388535712616495</v>
      </c>
      <c r="X18" s="225">
        <f t="shared" si="2"/>
        <v>0.19230769230769232</v>
      </c>
      <c r="Y18" s="73">
        <f t="shared" si="17"/>
        <v>25.682038570560575</v>
      </c>
      <c r="Z18" s="527">
        <f t="shared" si="18"/>
        <v>5.5265789323915831E-3</v>
      </c>
      <c r="AA18" s="491" t="s">
        <v>1</v>
      </c>
      <c r="AB18" s="489">
        <v>61.241784283644151</v>
      </c>
      <c r="AC18" s="709">
        <f t="shared" si="3"/>
        <v>0.16847826086956522</v>
      </c>
      <c r="AD18" s="489">
        <v>83.960510711447625</v>
      </c>
      <c r="AE18" s="709">
        <f t="shared" si="4"/>
        <v>0.23097826086956522</v>
      </c>
      <c r="AF18" s="489"/>
      <c r="AG18" s="709">
        <f t="shared" si="5"/>
        <v>0</v>
      </c>
      <c r="AH18" s="489">
        <v>190.63974785069874</v>
      </c>
      <c r="AI18" s="709">
        <f t="shared" si="6"/>
        <v>0.52445652173913049</v>
      </c>
      <c r="AJ18" s="489">
        <v>0</v>
      </c>
      <c r="AK18" s="709">
        <f t="shared" si="7"/>
        <v>0</v>
      </c>
      <c r="AL18" s="489">
        <v>27.657579999065099</v>
      </c>
      <c r="AM18" s="709">
        <f t="shared" si="8"/>
        <v>7.6086956521739135E-2</v>
      </c>
      <c r="AN18" s="322">
        <f t="shared" si="19"/>
        <v>363.49962284485559</v>
      </c>
      <c r="AO18" s="821">
        <f t="shared" si="45"/>
        <v>0.57823129251700678</v>
      </c>
      <c r="AQ18" s="34" t="s">
        <v>1</v>
      </c>
      <c r="AR18" s="22">
        <v>18.767643570794267</v>
      </c>
      <c r="AS18" s="225">
        <f t="shared" si="54"/>
        <v>0.73076923076923073</v>
      </c>
      <c r="AT18" s="22">
        <v>6.9143949997663086</v>
      </c>
      <c r="AU18" s="225">
        <f t="shared" si="55"/>
        <v>0.26923076923076922</v>
      </c>
      <c r="AV18" s="22">
        <f t="shared" si="56"/>
        <v>0</v>
      </c>
      <c r="AW18" s="225">
        <f t="shared" si="57"/>
        <v>0</v>
      </c>
      <c r="AX18" s="816">
        <v>0</v>
      </c>
      <c r="AY18" s="817">
        <f t="shared" si="58"/>
        <v>0</v>
      </c>
      <c r="AZ18" s="816">
        <v>0</v>
      </c>
      <c r="BA18" s="817">
        <f t="shared" si="11"/>
        <v>0</v>
      </c>
      <c r="BB18" s="816">
        <v>0</v>
      </c>
      <c r="BC18" s="817">
        <f t="shared" si="12"/>
        <v>0</v>
      </c>
      <c r="BD18" s="816">
        <v>0</v>
      </c>
      <c r="BE18" s="817">
        <v>0</v>
      </c>
      <c r="BF18" s="822">
        <f t="shared" si="23"/>
        <v>25.682038570560575</v>
      </c>
      <c r="BH18" s="34" t="s">
        <v>1</v>
      </c>
      <c r="BI18" s="22">
        <v>0</v>
      </c>
      <c r="BJ18" s="225">
        <f t="shared" si="24"/>
        <v>0</v>
      </c>
      <c r="BK18" s="22">
        <v>4.9388535712616495</v>
      </c>
      <c r="BL18" s="225">
        <f t="shared" si="25"/>
        <v>0.19230769230769232</v>
      </c>
      <c r="BM18" s="22">
        <v>6.9143949997663086</v>
      </c>
      <c r="BN18" s="225">
        <f t="shared" si="26"/>
        <v>0.26923076923076922</v>
      </c>
      <c r="BO18" s="22">
        <v>5.926624285513979</v>
      </c>
      <c r="BP18" s="225">
        <f t="shared" si="27"/>
        <v>0.23076923076923078</v>
      </c>
      <c r="BQ18" s="22">
        <v>5.926624285513979</v>
      </c>
      <c r="BR18" s="225">
        <f t="shared" si="28"/>
        <v>0.23076923076923078</v>
      </c>
      <c r="BS18" s="22">
        <v>1.97554142850466</v>
      </c>
      <c r="BT18" s="225">
        <f t="shared" si="29"/>
        <v>7.6923076923076941E-2</v>
      </c>
      <c r="BU18" s="73">
        <f t="shared" si="30"/>
        <v>25.682038570560575</v>
      </c>
      <c r="BV18" s="99">
        <f t="shared" si="31"/>
        <v>0.19230769230769232</v>
      </c>
      <c r="BW18" s="384" t="s">
        <v>1</v>
      </c>
      <c r="BX18" s="388">
        <v>5.926624285513979</v>
      </c>
      <c r="BY18" s="532">
        <f t="shared" si="36"/>
        <v>0.23076923076923075</v>
      </c>
      <c r="BZ18" s="388">
        <v>5.926624285513979</v>
      </c>
      <c r="CA18" s="532">
        <f t="shared" si="36"/>
        <v>0.23076923076923075</v>
      </c>
      <c r="CB18" s="388">
        <v>6.9143949997663086</v>
      </c>
      <c r="CC18" s="532">
        <f t="shared" si="36"/>
        <v>0.26923076923076916</v>
      </c>
      <c r="CD18" s="388">
        <v>4.9388535712616495</v>
      </c>
      <c r="CE18" s="532">
        <f t="shared" si="36"/>
        <v>0.19230769230769229</v>
      </c>
      <c r="CF18" s="388">
        <v>1.97554142850466</v>
      </c>
      <c r="CG18" s="532">
        <f t="shared" si="36"/>
        <v>7.6923076923076927E-2</v>
      </c>
      <c r="CH18" s="534">
        <f t="shared" si="37"/>
        <v>25.682038570560579</v>
      </c>
      <c r="CI18" s="382">
        <f t="shared" si="38"/>
        <v>0.46153846153846151</v>
      </c>
      <c r="CJ18" s="384" t="s">
        <v>1</v>
      </c>
      <c r="CK18" s="388">
        <f t="shared" si="39"/>
        <v>11.853248571027958</v>
      </c>
      <c r="CL18" s="532">
        <f t="shared" si="40"/>
        <v>0.46153846153846156</v>
      </c>
      <c r="CM18" s="388">
        <f t="shared" si="41"/>
        <v>11.853248571027958</v>
      </c>
      <c r="CN18" s="532">
        <f t="shared" si="42"/>
        <v>0.46153846153846156</v>
      </c>
      <c r="CO18" s="388">
        <f t="shared" si="43"/>
        <v>1.97554142850466</v>
      </c>
      <c r="CP18" s="532">
        <f t="shared" si="43"/>
        <v>7.6923076923076927E-2</v>
      </c>
      <c r="CQ18" s="534">
        <f t="shared" si="44"/>
        <v>25.682038570560575</v>
      </c>
    </row>
    <row r="19" spans="1:95" x14ac:dyDescent="0.2">
      <c r="A19" s="1">
        <v>97211</v>
      </c>
      <c r="B19" s="34" t="s">
        <v>30</v>
      </c>
      <c r="C19" s="22">
        <v>274</v>
      </c>
      <c r="D19" s="23">
        <v>0.31136363636363634</v>
      </c>
      <c r="E19" s="22">
        <v>181.233059</v>
      </c>
      <c r="F19" s="348">
        <v>0.24132231525789305</v>
      </c>
      <c r="G19" s="22">
        <v>137.67638483965018</v>
      </c>
      <c r="H19" s="281">
        <v>0.23615160349854231</v>
      </c>
      <c r="I19" s="22">
        <f t="shared" si="13"/>
        <v>-43.556674160349814</v>
      </c>
      <c r="J19" s="281">
        <f t="shared" si="14"/>
        <v>-0.24033514856883709</v>
      </c>
      <c r="K19" s="508">
        <v>-5.3491743882900455E-2</v>
      </c>
      <c r="L19" s="473">
        <v>-4.4888453528372785E-2</v>
      </c>
      <c r="M19" s="473">
        <v>-4.7969997509741069E-2</v>
      </c>
      <c r="O19" s="819">
        <v>2.54956268221575</v>
      </c>
      <c r="P19" s="225">
        <f t="shared" si="15"/>
        <v>0.33333333333333337</v>
      </c>
      <c r="Q19" s="820">
        <v>0.84985422740524996</v>
      </c>
      <c r="R19" s="225">
        <f t="shared" si="15"/>
        <v>0.11111111111111112</v>
      </c>
      <c r="S19" s="820">
        <v>1.6997084548104999</v>
      </c>
      <c r="T19" s="225">
        <f t="shared" si="0"/>
        <v>0.22222222222222224</v>
      </c>
      <c r="U19" s="820">
        <v>0</v>
      </c>
      <c r="V19" s="225">
        <f t="shared" si="1"/>
        <v>0</v>
      </c>
      <c r="W19" s="820">
        <v>2.54956268221575</v>
      </c>
      <c r="X19" s="225">
        <f t="shared" si="2"/>
        <v>0.33333333333333337</v>
      </c>
      <c r="Y19" s="73">
        <f t="shared" si="17"/>
        <v>7.6486880466472495</v>
      </c>
      <c r="Z19" s="527">
        <f t="shared" si="18"/>
        <v>1.6459393635321273E-3</v>
      </c>
      <c r="AA19" s="491" t="s">
        <v>30</v>
      </c>
      <c r="AB19" s="489">
        <v>15.297376093294462</v>
      </c>
      <c r="AC19" s="709">
        <f t="shared" si="3"/>
        <v>0.25352112676056332</v>
      </c>
      <c r="AD19" s="489">
        <v>22.096209912536452</v>
      </c>
      <c r="AE19" s="709">
        <f t="shared" si="4"/>
        <v>0.36619718309859162</v>
      </c>
      <c r="AF19" s="489"/>
      <c r="AG19" s="709">
        <f t="shared" si="5"/>
        <v>0</v>
      </c>
      <c r="AH19" s="489">
        <v>20.39650145772595</v>
      </c>
      <c r="AI19" s="709">
        <f t="shared" si="6"/>
        <v>0.3380281690140845</v>
      </c>
      <c r="AJ19" s="489">
        <v>0</v>
      </c>
      <c r="AK19" s="709">
        <f t="shared" si="7"/>
        <v>0</v>
      </c>
      <c r="AL19" s="489">
        <v>2.5495626822157438</v>
      </c>
      <c r="AM19" s="709">
        <f t="shared" si="8"/>
        <v>4.2253521126760563E-2</v>
      </c>
      <c r="AN19" s="322">
        <f t="shared" si="19"/>
        <v>60.339650145772609</v>
      </c>
      <c r="AO19" s="821">
        <f t="shared" si="45"/>
        <v>0.59090909090909105</v>
      </c>
      <c r="AQ19" s="34" t="s">
        <v>30</v>
      </c>
      <c r="AR19" s="22">
        <v>5.9489795918367498</v>
      </c>
      <c r="AS19" s="225">
        <f t="shared" si="54"/>
        <v>0.77777777777777779</v>
      </c>
      <c r="AT19" s="22">
        <v>1.6997084548104999</v>
      </c>
      <c r="AU19" s="225">
        <f t="shared" si="55"/>
        <v>0.22222222222222224</v>
      </c>
      <c r="AV19" s="22">
        <f t="shared" si="56"/>
        <v>0</v>
      </c>
      <c r="AW19" s="225">
        <f t="shared" si="57"/>
        <v>0</v>
      </c>
      <c r="AX19" s="816">
        <v>0</v>
      </c>
      <c r="AY19" s="817">
        <f t="shared" si="58"/>
        <v>0</v>
      </c>
      <c r="AZ19" s="816">
        <v>0</v>
      </c>
      <c r="BA19" s="817">
        <f t="shared" si="11"/>
        <v>0</v>
      </c>
      <c r="BB19" s="816">
        <v>0</v>
      </c>
      <c r="BC19" s="817">
        <f t="shared" si="12"/>
        <v>0</v>
      </c>
      <c r="BD19" s="816">
        <v>0</v>
      </c>
      <c r="BE19" s="817">
        <v>0</v>
      </c>
      <c r="BF19" s="822">
        <f t="shared" si="23"/>
        <v>7.6486880466472495</v>
      </c>
      <c r="BH19" s="34" t="s">
        <v>30</v>
      </c>
      <c r="BI19" s="22">
        <v>0</v>
      </c>
      <c r="BJ19" s="225">
        <f t="shared" si="24"/>
        <v>0</v>
      </c>
      <c r="BK19" s="22">
        <v>0</v>
      </c>
      <c r="BL19" s="225">
        <f t="shared" si="25"/>
        <v>0</v>
      </c>
      <c r="BM19" s="22">
        <v>4.2492711370262501</v>
      </c>
      <c r="BN19" s="225">
        <f t="shared" si="26"/>
        <v>0.55555555555555558</v>
      </c>
      <c r="BO19" s="22">
        <v>0.84985422740524996</v>
      </c>
      <c r="BP19" s="225">
        <f t="shared" si="27"/>
        <v>0.11111111111111112</v>
      </c>
      <c r="BQ19" s="22">
        <v>0.84985422740524996</v>
      </c>
      <c r="BR19" s="225">
        <f t="shared" si="28"/>
        <v>0.11111111111111112</v>
      </c>
      <c r="BS19" s="22">
        <v>1.6997084548104999</v>
      </c>
      <c r="BT19" s="225">
        <f t="shared" si="29"/>
        <v>0.22222222222222224</v>
      </c>
      <c r="BU19" s="73">
        <f t="shared" si="30"/>
        <v>7.6486880466472495</v>
      </c>
      <c r="BV19" s="99">
        <f t="shared" si="31"/>
        <v>0</v>
      </c>
      <c r="BW19" s="384" t="s">
        <v>30</v>
      </c>
      <c r="BX19" s="388">
        <v>0.84985422740524996</v>
      </c>
      <c r="BY19" s="532">
        <f t="shared" si="36"/>
        <v>0.11111111111111112</v>
      </c>
      <c r="BZ19" s="388">
        <v>0.84985422740524996</v>
      </c>
      <c r="CA19" s="532">
        <f t="shared" si="36"/>
        <v>0.11111111111111112</v>
      </c>
      <c r="CB19" s="388">
        <v>4.2492711370262501</v>
      </c>
      <c r="CC19" s="532">
        <f t="shared" si="36"/>
        <v>0.55555555555555558</v>
      </c>
      <c r="CD19" s="388">
        <v>1.6997084548104999</v>
      </c>
      <c r="CE19" s="532">
        <f t="shared" si="36"/>
        <v>0.22222222222222224</v>
      </c>
      <c r="CF19" s="388">
        <v>0</v>
      </c>
      <c r="CG19" s="532">
        <f t="shared" si="36"/>
        <v>0</v>
      </c>
      <c r="CH19" s="534">
        <f t="shared" si="37"/>
        <v>7.6486880466472495</v>
      </c>
      <c r="CI19" s="382">
        <f t="shared" si="38"/>
        <v>0.22222222222222224</v>
      </c>
      <c r="CJ19" s="384" t="s">
        <v>30</v>
      </c>
      <c r="CK19" s="388">
        <f t="shared" si="39"/>
        <v>1.6997084548104999</v>
      </c>
      <c r="CL19" s="532">
        <f t="shared" si="40"/>
        <v>0.22222222222222224</v>
      </c>
      <c r="CM19" s="388">
        <f t="shared" si="41"/>
        <v>5.9489795918367498</v>
      </c>
      <c r="CN19" s="532">
        <f t="shared" si="42"/>
        <v>0.77777777777777779</v>
      </c>
      <c r="CO19" s="388">
        <f t="shared" si="43"/>
        <v>0</v>
      </c>
      <c r="CP19" s="532">
        <f t="shared" si="43"/>
        <v>0</v>
      </c>
      <c r="CQ19" s="534">
        <f t="shared" si="44"/>
        <v>7.6486880466472495</v>
      </c>
    </row>
    <row r="20" spans="1:95" x14ac:dyDescent="0.2">
      <c r="A20" s="1">
        <v>97214</v>
      </c>
      <c r="B20" s="34" t="s">
        <v>11</v>
      </c>
      <c r="C20" s="22">
        <v>2826</v>
      </c>
      <c r="D20" s="23">
        <v>0.34321107602623269</v>
      </c>
      <c r="E20" s="22">
        <v>2424</v>
      </c>
      <c r="F20" s="348">
        <v>0.31686274509803919</v>
      </c>
      <c r="G20" s="22">
        <v>1979</v>
      </c>
      <c r="H20" s="281">
        <v>0.27574195346244951</v>
      </c>
      <c r="I20" s="22">
        <f t="shared" si="13"/>
        <v>-445</v>
      </c>
      <c r="J20" s="281">
        <f t="shared" si="14"/>
        <v>-0.18358085808580857</v>
      </c>
      <c r="K20" s="508">
        <v>-3.9753714778711702E-2</v>
      </c>
      <c r="L20" s="473">
        <v>-1.6904730291361525E-2</v>
      </c>
      <c r="M20" s="473">
        <v>-2.5126832693730949E-2</v>
      </c>
      <c r="O20" s="819">
        <v>12</v>
      </c>
      <c r="P20" s="225">
        <f t="shared" si="15"/>
        <v>0.18461538461538463</v>
      </c>
      <c r="Q20" s="820">
        <v>25</v>
      </c>
      <c r="R20" s="225">
        <f t="shared" si="15"/>
        <v>0.38461538461538464</v>
      </c>
      <c r="S20" s="820">
        <v>17</v>
      </c>
      <c r="T20" s="225">
        <f t="shared" si="0"/>
        <v>0.26153846153846155</v>
      </c>
      <c r="U20" s="820">
        <v>6</v>
      </c>
      <c r="V20" s="225">
        <f t="shared" si="1"/>
        <v>9.2307692307692313E-2</v>
      </c>
      <c r="W20" s="820">
        <v>5</v>
      </c>
      <c r="X20" s="225">
        <f t="shared" si="2"/>
        <v>7.6923076923076927E-2</v>
      </c>
      <c r="Y20" s="73">
        <f t="shared" si="17"/>
        <v>65</v>
      </c>
      <c r="Z20" s="527">
        <f t="shared" si="18"/>
        <v>1.3987504520658924E-2</v>
      </c>
      <c r="AA20" s="491" t="s">
        <v>11</v>
      </c>
      <c r="AB20" s="489">
        <v>151</v>
      </c>
      <c r="AC20" s="709">
        <f t="shared" si="3"/>
        <v>0.19584954604409857</v>
      </c>
      <c r="AD20" s="489">
        <v>166</v>
      </c>
      <c r="AE20" s="709">
        <f t="shared" si="4"/>
        <v>0.21530479896238652</v>
      </c>
      <c r="AF20" s="489"/>
      <c r="AG20" s="709">
        <f t="shared" si="5"/>
        <v>0</v>
      </c>
      <c r="AH20" s="489">
        <v>384</v>
      </c>
      <c r="AI20" s="709">
        <f t="shared" si="6"/>
        <v>0.49805447470817121</v>
      </c>
      <c r="AJ20" s="489">
        <v>8</v>
      </c>
      <c r="AK20" s="709">
        <f t="shared" si="7"/>
        <v>1.0376134889753566E-2</v>
      </c>
      <c r="AL20" s="489">
        <v>62</v>
      </c>
      <c r="AM20" s="709">
        <f t="shared" si="8"/>
        <v>8.0415045395590148E-2</v>
      </c>
      <c r="AN20" s="322">
        <f t="shared" si="19"/>
        <v>771</v>
      </c>
      <c r="AO20" s="821">
        <f t="shared" si="45"/>
        <v>0.52365930599369082</v>
      </c>
      <c r="AQ20" s="34" t="s">
        <v>11</v>
      </c>
      <c r="AR20" s="22">
        <v>35</v>
      </c>
      <c r="AS20" s="225">
        <f t="shared" si="54"/>
        <v>0.53846153846153844</v>
      </c>
      <c r="AT20" s="22">
        <v>29</v>
      </c>
      <c r="AU20" s="225">
        <f t="shared" si="55"/>
        <v>0.44615384615384618</v>
      </c>
      <c r="AV20" s="22">
        <f t="shared" si="56"/>
        <v>1</v>
      </c>
      <c r="AW20" s="225">
        <f t="shared" si="57"/>
        <v>1.5384615384615385E-2</v>
      </c>
      <c r="AX20" s="816">
        <v>1</v>
      </c>
      <c r="AY20" s="817">
        <f t="shared" si="58"/>
        <v>1.5384615384615385E-2</v>
      </c>
      <c r="AZ20" s="816">
        <v>0</v>
      </c>
      <c r="BA20" s="817">
        <f t="shared" si="11"/>
        <v>0</v>
      </c>
      <c r="BB20" s="816">
        <v>0</v>
      </c>
      <c r="BC20" s="817">
        <f t="shared" si="12"/>
        <v>0</v>
      </c>
      <c r="BD20" s="816">
        <v>0</v>
      </c>
      <c r="BE20" s="817">
        <v>0</v>
      </c>
      <c r="BF20" s="822">
        <f t="shared" si="23"/>
        <v>65</v>
      </c>
      <c r="BH20" s="34" t="s">
        <v>11</v>
      </c>
      <c r="BI20" s="22">
        <v>1</v>
      </c>
      <c r="BJ20" s="225">
        <f t="shared" si="24"/>
        <v>1.5384615384615385E-2</v>
      </c>
      <c r="BK20" s="22">
        <v>2</v>
      </c>
      <c r="BL20" s="225">
        <f t="shared" si="25"/>
        <v>3.0769230769230771E-2</v>
      </c>
      <c r="BM20" s="22">
        <v>20</v>
      </c>
      <c r="BN20" s="225">
        <f t="shared" si="26"/>
        <v>0.30769230769230771</v>
      </c>
      <c r="BO20" s="22">
        <v>24</v>
      </c>
      <c r="BP20" s="225">
        <f t="shared" si="27"/>
        <v>0.36923076923076925</v>
      </c>
      <c r="BQ20" s="22">
        <v>18</v>
      </c>
      <c r="BR20" s="225">
        <f t="shared" si="28"/>
        <v>0.27692307692307694</v>
      </c>
      <c r="BS20" s="22">
        <v>0</v>
      </c>
      <c r="BT20" s="225">
        <f t="shared" si="29"/>
        <v>0</v>
      </c>
      <c r="BU20" s="73">
        <f t="shared" si="30"/>
        <v>65</v>
      </c>
      <c r="BV20" s="99">
        <f t="shared" si="31"/>
        <v>4.6153846153846156E-2</v>
      </c>
      <c r="BW20" s="384" t="s">
        <v>11</v>
      </c>
      <c r="BX20" s="388">
        <v>6</v>
      </c>
      <c r="BY20" s="532">
        <f t="shared" si="36"/>
        <v>9.2307692307692313E-2</v>
      </c>
      <c r="BZ20" s="388">
        <v>12</v>
      </c>
      <c r="CA20" s="532">
        <f t="shared" si="36"/>
        <v>0.18461538461538463</v>
      </c>
      <c r="CB20" s="388">
        <v>25</v>
      </c>
      <c r="CC20" s="532">
        <f t="shared" si="36"/>
        <v>0.38461538461538464</v>
      </c>
      <c r="CD20" s="388">
        <v>7</v>
      </c>
      <c r="CE20" s="532">
        <f t="shared" si="36"/>
        <v>0.1076923076923077</v>
      </c>
      <c r="CF20" s="388">
        <v>15</v>
      </c>
      <c r="CG20" s="532">
        <f t="shared" si="36"/>
        <v>0.23076923076923078</v>
      </c>
      <c r="CH20" s="534">
        <f t="shared" si="37"/>
        <v>65</v>
      </c>
      <c r="CI20" s="382">
        <f t="shared" si="38"/>
        <v>0.27692307692307694</v>
      </c>
      <c r="CJ20" s="384" t="s">
        <v>11</v>
      </c>
      <c r="CK20" s="388">
        <f t="shared" si="39"/>
        <v>18</v>
      </c>
      <c r="CL20" s="532">
        <f t="shared" si="40"/>
        <v>0.27692307692307694</v>
      </c>
      <c r="CM20" s="388">
        <f t="shared" si="41"/>
        <v>32</v>
      </c>
      <c r="CN20" s="532">
        <f t="shared" si="42"/>
        <v>0.49230769230769234</v>
      </c>
      <c r="CO20" s="388">
        <f t="shared" si="43"/>
        <v>15</v>
      </c>
      <c r="CP20" s="532">
        <f t="shared" si="43"/>
        <v>0.23076923076923078</v>
      </c>
      <c r="CQ20" s="534">
        <f t="shared" si="44"/>
        <v>65</v>
      </c>
    </row>
    <row r="21" spans="1:95" x14ac:dyDescent="0.2">
      <c r="A21" s="1">
        <v>97215</v>
      </c>
      <c r="B21" s="384" t="s">
        <v>12</v>
      </c>
      <c r="C21" s="22">
        <v>513</v>
      </c>
      <c r="D21" s="23">
        <v>0.36933045356371491</v>
      </c>
      <c r="E21" s="22">
        <v>441.09869800000001</v>
      </c>
      <c r="F21" s="348">
        <v>0.34353481206158082</v>
      </c>
      <c r="G21" s="22">
        <v>338.0139372822299</v>
      </c>
      <c r="H21" s="281">
        <v>0.31010452961672463</v>
      </c>
      <c r="I21" s="22">
        <f t="shared" si="13"/>
        <v>-103.08476071777011</v>
      </c>
      <c r="J21" s="281">
        <f t="shared" si="14"/>
        <v>-0.23369998865371874</v>
      </c>
      <c r="K21" s="508">
        <v>-5.1844068207247629E-2</v>
      </c>
      <c r="L21" s="473">
        <v>-1.6638600286095984E-2</v>
      </c>
      <c r="M21" s="473">
        <v>-2.9359575596981657E-2</v>
      </c>
      <c r="O21" s="819">
        <v>3.7979094076655202</v>
      </c>
      <c r="P21" s="225">
        <f t="shared" si="15"/>
        <v>0.5714285714285714</v>
      </c>
      <c r="Q21" s="820">
        <v>0.94947735191638005</v>
      </c>
      <c r="R21" s="225">
        <f t="shared" si="15"/>
        <v>0.14285714285714285</v>
      </c>
      <c r="S21" s="820">
        <v>0.94947735191638005</v>
      </c>
      <c r="T21" s="225">
        <f t="shared" si="0"/>
        <v>0.14285714285714285</v>
      </c>
      <c r="U21" s="820">
        <v>0</v>
      </c>
      <c r="V21" s="225">
        <f t="shared" si="1"/>
        <v>0</v>
      </c>
      <c r="W21" s="820">
        <v>0.94947735191638005</v>
      </c>
      <c r="X21" s="225">
        <f t="shared" si="2"/>
        <v>0.14285714285714285</v>
      </c>
      <c r="Y21" s="73">
        <f t="shared" si="17"/>
        <v>6.6463414634146609</v>
      </c>
      <c r="Z21" s="527">
        <f t="shared" si="18"/>
        <v>1.4302420194670065E-3</v>
      </c>
      <c r="AA21" s="491" t="s">
        <v>12</v>
      </c>
      <c r="AB21" s="489">
        <v>22.787456445993023</v>
      </c>
      <c r="AC21" s="709">
        <f t="shared" si="3"/>
        <v>0.15584415584415584</v>
      </c>
      <c r="AD21" s="489">
        <v>39.878048780487788</v>
      </c>
      <c r="AE21" s="709">
        <f t="shared" si="4"/>
        <v>0.27272727272727271</v>
      </c>
      <c r="AF21" s="489"/>
      <c r="AG21" s="709">
        <f t="shared" si="5"/>
        <v>0</v>
      </c>
      <c r="AH21" s="489">
        <v>72.160278745644575</v>
      </c>
      <c r="AI21" s="709">
        <f t="shared" si="6"/>
        <v>0.49350649350649356</v>
      </c>
      <c r="AJ21" s="489">
        <v>0</v>
      </c>
      <c r="AK21" s="709">
        <f t="shared" si="7"/>
        <v>0</v>
      </c>
      <c r="AL21" s="489">
        <v>11.393728222996511</v>
      </c>
      <c r="AM21" s="709">
        <f t="shared" si="8"/>
        <v>7.792207792207792E-2</v>
      </c>
      <c r="AN21" s="322">
        <f t="shared" si="19"/>
        <v>146.21951219512189</v>
      </c>
      <c r="AO21" s="821">
        <f t="shared" si="45"/>
        <v>0.63636363636363635</v>
      </c>
      <c r="AQ21" s="34" t="s">
        <v>12</v>
      </c>
      <c r="AR21" s="22">
        <v>4.7473867595819002</v>
      </c>
      <c r="AS21" s="225">
        <f t="shared" si="54"/>
        <v>0.71428571428571419</v>
      </c>
      <c r="AT21" s="22">
        <v>1.8989547038327601</v>
      </c>
      <c r="AU21" s="225">
        <f t="shared" si="55"/>
        <v>0.2857142857142857</v>
      </c>
      <c r="AV21" s="22">
        <f t="shared" si="56"/>
        <v>0</v>
      </c>
      <c r="AW21" s="225">
        <f t="shared" si="57"/>
        <v>0</v>
      </c>
      <c r="AX21" s="816">
        <v>0</v>
      </c>
      <c r="AY21" s="817">
        <f t="shared" si="58"/>
        <v>0</v>
      </c>
      <c r="AZ21" s="816">
        <v>0</v>
      </c>
      <c r="BA21" s="817">
        <f t="shared" si="11"/>
        <v>0</v>
      </c>
      <c r="BB21" s="816">
        <v>0</v>
      </c>
      <c r="BC21" s="817">
        <f t="shared" si="12"/>
        <v>0</v>
      </c>
      <c r="BD21" s="816">
        <v>0</v>
      </c>
      <c r="BE21" s="817">
        <v>0</v>
      </c>
      <c r="BF21" s="822">
        <f t="shared" si="23"/>
        <v>6.64634146341466</v>
      </c>
      <c r="BH21" s="34" t="s">
        <v>12</v>
      </c>
      <c r="BI21" s="22">
        <v>0</v>
      </c>
      <c r="BJ21" s="225">
        <f t="shared" si="24"/>
        <v>0</v>
      </c>
      <c r="BK21" s="22">
        <v>0</v>
      </c>
      <c r="BL21" s="225">
        <f t="shared" si="25"/>
        <v>0</v>
      </c>
      <c r="BM21" s="22">
        <v>0.94947735191638005</v>
      </c>
      <c r="BN21" s="225">
        <f t="shared" si="26"/>
        <v>0.14285714285714285</v>
      </c>
      <c r="BO21" s="22">
        <v>4.7473867595819002</v>
      </c>
      <c r="BP21" s="225">
        <f t="shared" si="27"/>
        <v>0.71428571428571419</v>
      </c>
      <c r="BQ21" s="22">
        <v>0.94947735191638005</v>
      </c>
      <c r="BR21" s="225">
        <f t="shared" si="28"/>
        <v>0.14285714285714285</v>
      </c>
      <c r="BS21" s="22">
        <v>0</v>
      </c>
      <c r="BT21" s="225">
        <f t="shared" si="29"/>
        <v>0</v>
      </c>
      <c r="BU21" s="73">
        <f t="shared" si="30"/>
        <v>6.6463414634146609</v>
      </c>
      <c r="BV21" s="99">
        <f t="shared" si="31"/>
        <v>0</v>
      </c>
      <c r="BW21" s="384" t="s">
        <v>12</v>
      </c>
      <c r="BX21" s="388">
        <v>0.94947735191638005</v>
      </c>
      <c r="BY21" s="532">
        <f t="shared" si="36"/>
        <v>0.14285714285714285</v>
      </c>
      <c r="BZ21" s="388">
        <v>0</v>
      </c>
      <c r="CA21" s="532">
        <f t="shared" si="36"/>
        <v>0</v>
      </c>
      <c r="CB21" s="388">
        <v>0.94947735191638005</v>
      </c>
      <c r="CC21" s="532">
        <f t="shared" si="36"/>
        <v>0.14285714285714285</v>
      </c>
      <c r="CD21" s="388">
        <v>1.8989547038327601</v>
      </c>
      <c r="CE21" s="532">
        <f t="shared" si="36"/>
        <v>0.2857142857142857</v>
      </c>
      <c r="CF21" s="388">
        <v>2.8484320557491403</v>
      </c>
      <c r="CG21" s="532"/>
      <c r="CH21" s="534">
        <f t="shared" si="37"/>
        <v>6.6463414634146609</v>
      </c>
      <c r="CI21" s="382"/>
      <c r="CJ21" s="384" t="s">
        <v>12</v>
      </c>
      <c r="CK21" s="388">
        <f t="shared" si="39"/>
        <v>0.94947735191638005</v>
      </c>
      <c r="CL21" s="532">
        <f t="shared" si="40"/>
        <v>0.14285714285714285</v>
      </c>
      <c r="CM21" s="388">
        <f t="shared" si="41"/>
        <v>2.8484320557491403</v>
      </c>
      <c r="CN21" s="532">
        <f t="shared" si="42"/>
        <v>0.42857142857142855</v>
      </c>
      <c r="CO21" s="388">
        <f t="shared" si="43"/>
        <v>2.8484320557491403</v>
      </c>
      <c r="CP21" s="532">
        <f t="shared" si="43"/>
        <v>0</v>
      </c>
      <c r="CQ21" s="534">
        <f t="shared" si="44"/>
        <v>6.6463414634146609</v>
      </c>
    </row>
    <row r="22" spans="1:95" x14ac:dyDescent="0.2">
      <c r="A22" s="1">
        <v>97216</v>
      </c>
      <c r="B22" s="35" t="s">
        <v>13</v>
      </c>
      <c r="C22" s="24">
        <v>1208</v>
      </c>
      <c r="D22" s="25">
        <v>0.33050615595075239</v>
      </c>
      <c r="E22" s="22">
        <v>1118.8265329999999</v>
      </c>
      <c r="F22" s="349">
        <v>0.30502359133042528</v>
      </c>
      <c r="G22" s="22">
        <v>923.14393710311083</v>
      </c>
      <c r="H22" s="282">
        <v>0.26519504082249767</v>
      </c>
      <c r="I22" s="24">
        <f t="shared" si="13"/>
        <v>-195.6825958968891</v>
      </c>
      <c r="J22" s="282">
        <f t="shared" si="14"/>
        <v>-0.17489985277001749</v>
      </c>
      <c r="K22" s="509">
        <v>-3.7720280515530336E-2</v>
      </c>
      <c r="L22" s="473">
        <v>-8.484435824158143E-3</v>
      </c>
      <c r="M22" s="473">
        <v>-1.9026398316837834E-2</v>
      </c>
      <c r="O22" s="819">
        <v>9.4735409736921294</v>
      </c>
      <c r="P22" s="221">
        <f t="shared" si="15"/>
        <v>0.25</v>
      </c>
      <c r="Q22" s="820">
        <v>21.052313274871398</v>
      </c>
      <c r="R22" s="221">
        <f t="shared" si="15"/>
        <v>0.55555555555555558</v>
      </c>
      <c r="S22" s="820">
        <v>4.2104626549742799</v>
      </c>
      <c r="T22" s="221">
        <f t="shared" si="0"/>
        <v>0.11111111111111112</v>
      </c>
      <c r="U22" s="820">
        <v>1.05261566374357</v>
      </c>
      <c r="V22" s="221">
        <f t="shared" si="1"/>
        <v>2.777777777777778E-2</v>
      </c>
      <c r="W22" s="820">
        <v>2.1052313274871399</v>
      </c>
      <c r="X22" s="221">
        <f t="shared" si="2"/>
        <v>5.5555555555555559E-2</v>
      </c>
      <c r="Y22" s="73">
        <f t="shared" si="17"/>
        <v>37.894163894768518</v>
      </c>
      <c r="Z22" s="527">
        <f t="shared" si="18"/>
        <v>8.1545352120717656E-3</v>
      </c>
      <c r="AA22" s="493" t="s">
        <v>13</v>
      </c>
      <c r="AB22" s="489">
        <v>64.209555488357765</v>
      </c>
      <c r="AC22" s="710">
        <f t="shared" si="3"/>
        <v>0.16991643454038999</v>
      </c>
      <c r="AD22" s="489">
        <v>45.262473540973502</v>
      </c>
      <c r="AE22" s="710">
        <f t="shared" si="4"/>
        <v>0.11977715877437325</v>
      </c>
      <c r="AF22" s="489"/>
      <c r="AG22" s="710">
        <f t="shared" si="5"/>
        <v>0</v>
      </c>
      <c r="AH22" s="489">
        <v>243.15421832476468</v>
      </c>
      <c r="AI22" s="710">
        <f t="shared" si="6"/>
        <v>0.64345403899721465</v>
      </c>
      <c r="AJ22" s="489">
        <v>2.1052313274871399</v>
      </c>
      <c r="AK22" s="710">
        <f t="shared" si="7"/>
        <v>5.5710306406685246E-3</v>
      </c>
      <c r="AL22" s="489">
        <v>23.157544602358541</v>
      </c>
      <c r="AM22" s="710">
        <f t="shared" si="8"/>
        <v>6.1281337047353772E-2</v>
      </c>
      <c r="AN22" s="324">
        <f t="shared" si="19"/>
        <v>377.88902328394158</v>
      </c>
      <c r="AO22" s="823">
        <f t="shared" si="45"/>
        <v>0.41346153846153844</v>
      </c>
      <c r="AQ22" s="35" t="s">
        <v>13</v>
      </c>
      <c r="AR22" s="24">
        <v>25.262775929845677</v>
      </c>
      <c r="AS22" s="221">
        <f t="shared" si="54"/>
        <v>0.66666666666666663</v>
      </c>
      <c r="AT22" s="24">
        <v>12.631387964922839</v>
      </c>
      <c r="AU22" s="221">
        <f t="shared" si="55"/>
        <v>0.33333333333333331</v>
      </c>
      <c r="AV22" s="24">
        <f t="shared" si="56"/>
        <v>0</v>
      </c>
      <c r="AW22" s="221">
        <f t="shared" si="57"/>
        <v>0</v>
      </c>
      <c r="AX22" s="824">
        <v>0</v>
      </c>
      <c r="AY22" s="825">
        <f t="shared" si="58"/>
        <v>0</v>
      </c>
      <c r="AZ22" s="824">
        <v>0</v>
      </c>
      <c r="BA22" s="825">
        <f t="shared" si="11"/>
        <v>0</v>
      </c>
      <c r="BB22" s="824">
        <v>0</v>
      </c>
      <c r="BC22" s="825">
        <f t="shared" si="12"/>
        <v>0</v>
      </c>
      <c r="BD22" s="824">
        <v>0</v>
      </c>
      <c r="BE22" s="825">
        <v>0</v>
      </c>
      <c r="BF22" s="826">
        <f t="shared" si="23"/>
        <v>37.894163894768518</v>
      </c>
      <c r="BH22" s="35" t="s">
        <v>13</v>
      </c>
      <c r="BI22" s="24">
        <v>0</v>
      </c>
      <c r="BJ22" s="221">
        <f t="shared" si="24"/>
        <v>0</v>
      </c>
      <c r="BK22" s="24">
        <v>3.1578469912307101</v>
      </c>
      <c r="BL22" s="221">
        <f t="shared" si="25"/>
        <v>8.3333333333333343E-2</v>
      </c>
      <c r="BM22" s="24">
        <v>13.684003628666408</v>
      </c>
      <c r="BN22" s="221">
        <f t="shared" si="26"/>
        <v>0.3611111111111111</v>
      </c>
      <c r="BO22" s="24">
        <v>12.631387964922839</v>
      </c>
      <c r="BP22" s="221">
        <f t="shared" si="27"/>
        <v>0.33333333333333331</v>
      </c>
      <c r="BQ22" s="24">
        <v>7.3683096462049891</v>
      </c>
      <c r="BR22" s="221">
        <f t="shared" si="28"/>
        <v>0.19444444444444442</v>
      </c>
      <c r="BS22" s="24">
        <v>1.05261566374357</v>
      </c>
      <c r="BT22" s="221">
        <f t="shared" si="29"/>
        <v>2.777777777777778E-2</v>
      </c>
      <c r="BU22" s="74">
        <f t="shared" si="30"/>
        <v>37.894163894768518</v>
      </c>
      <c r="BV22" s="99">
        <f t="shared" si="31"/>
        <v>8.3333333333333343E-2</v>
      </c>
      <c r="BW22" s="389" t="s">
        <v>13</v>
      </c>
      <c r="BX22" s="393">
        <v>6.3156939824614193</v>
      </c>
      <c r="BY22" s="535">
        <f t="shared" si="36"/>
        <v>0.16666666666666666</v>
      </c>
      <c r="BZ22" s="393">
        <v>8.4209253099485597</v>
      </c>
      <c r="CA22" s="535">
        <f t="shared" si="36"/>
        <v>0.22222222222222224</v>
      </c>
      <c r="CB22" s="393">
        <v>8.4209253099485597</v>
      </c>
      <c r="CC22" s="535">
        <f t="shared" si="36"/>
        <v>0.22222222222222224</v>
      </c>
      <c r="CD22" s="393">
        <v>6.3156939824614193</v>
      </c>
      <c r="CE22" s="535">
        <f t="shared" si="36"/>
        <v>0.16666666666666666</v>
      </c>
      <c r="CF22" s="393">
        <v>8.4209253099485597</v>
      </c>
      <c r="CG22" s="535">
        <f t="shared" si="36"/>
        <v>0.22222222222222224</v>
      </c>
      <c r="CH22" s="536">
        <f t="shared" si="37"/>
        <v>37.894163894768518</v>
      </c>
      <c r="CI22" s="382">
        <f t="shared" si="38"/>
        <v>0.3888888888888889</v>
      </c>
      <c r="CJ22" s="389" t="s">
        <v>13</v>
      </c>
      <c r="CK22" s="393">
        <f t="shared" si="39"/>
        <v>14.73661929240998</v>
      </c>
      <c r="CL22" s="535">
        <f t="shared" si="40"/>
        <v>0.38888888888888884</v>
      </c>
      <c r="CM22" s="393">
        <f t="shared" si="41"/>
        <v>14.73661929240998</v>
      </c>
      <c r="CN22" s="535">
        <f t="shared" si="42"/>
        <v>0.38888888888888884</v>
      </c>
      <c r="CO22" s="393">
        <f t="shared" si="43"/>
        <v>8.4209253099485597</v>
      </c>
      <c r="CP22" s="535">
        <f t="shared" si="43"/>
        <v>0.22222222222222224</v>
      </c>
      <c r="CQ22" s="536">
        <f t="shared" si="44"/>
        <v>37.894163894768525</v>
      </c>
    </row>
    <row r="23" spans="1:95" ht="13.5" thickBot="1" x14ac:dyDescent="0.25">
      <c r="A23" s="3"/>
      <c r="B23" s="37" t="s">
        <v>36</v>
      </c>
      <c r="C23" s="26">
        <v>6887</v>
      </c>
      <c r="D23" s="27">
        <v>0.34258568372879672</v>
      </c>
      <c r="E23" s="26">
        <v>5864.5166290000006</v>
      </c>
      <c r="F23" s="352">
        <v>0.31114795359248454</v>
      </c>
      <c r="G23" s="26">
        <v>4916.1611952464091</v>
      </c>
      <c r="H23" s="278">
        <v>0.27734182529879342</v>
      </c>
      <c r="I23" s="26">
        <f t="shared" si="13"/>
        <v>-948.35543375359157</v>
      </c>
      <c r="J23" s="278">
        <f t="shared" si="14"/>
        <v>-0.16171075874590915</v>
      </c>
      <c r="K23" s="511">
        <v>-3.4663386593942414E-2</v>
      </c>
      <c r="L23" s="474">
        <v>-1.7698782966599436E-2</v>
      </c>
      <c r="M23" s="474">
        <v>-2.3791525018005522E-2</v>
      </c>
      <c r="O23" s="287">
        <f>SUM(O17:O22)</f>
        <v>34.696671545186632</v>
      </c>
      <c r="P23" s="218">
        <f t="shared" si="15"/>
        <v>0.22023685528515693</v>
      </c>
      <c r="Q23" s="219">
        <f>SUM(Q17:Q22)</f>
        <v>65.563728803967081</v>
      </c>
      <c r="R23" s="218">
        <f t="shared" si="15"/>
        <v>0.4161652633956392</v>
      </c>
      <c r="S23" s="219">
        <f>SUM(S17:S22)</f>
        <v>32.720532501357319</v>
      </c>
      <c r="T23" s="218">
        <f t="shared" si="0"/>
        <v>0.20769332793117473</v>
      </c>
      <c r="U23" s="219">
        <f>SUM(U17:U22)</f>
        <v>8.0403863779958993</v>
      </c>
      <c r="V23" s="218">
        <f t="shared" si="1"/>
        <v>5.1036290580820466E-2</v>
      </c>
      <c r="W23" s="219">
        <f>SUM(W17:W22)</f>
        <v>16.521211517594981</v>
      </c>
      <c r="X23" s="218">
        <f t="shared" si="2"/>
        <v>0.10486826280720876</v>
      </c>
      <c r="Y23" s="76">
        <f t="shared" si="17"/>
        <v>157.5425307461019</v>
      </c>
      <c r="Z23" s="527">
        <f t="shared" si="18"/>
        <v>3.3901951707802275E-2</v>
      </c>
      <c r="AA23" s="496" t="s">
        <v>36</v>
      </c>
      <c r="AB23" s="304">
        <f>SUM(AB17:AB22)</f>
        <v>339.96642351385486</v>
      </c>
      <c r="AC23" s="155">
        <f t="shared" si="3"/>
        <v>0.17612883004314406</v>
      </c>
      <c r="AD23" s="304">
        <f>SUM(AD17:AD22)</f>
        <v>413.92626485886069</v>
      </c>
      <c r="AE23" s="155">
        <f t="shared" si="4"/>
        <v>0.21444573261144007</v>
      </c>
      <c r="AF23" s="304"/>
      <c r="AG23" s="155">
        <f t="shared" si="5"/>
        <v>0</v>
      </c>
      <c r="AH23" s="304">
        <f>SUM(AH17:AH22)</f>
        <v>1027.7211365445207</v>
      </c>
      <c r="AI23" s="155">
        <f t="shared" si="6"/>
        <v>0.53243882004370902</v>
      </c>
      <c r="AJ23" s="304">
        <f>SUM(AJ17:AJ22)</f>
        <v>11.083317912201196</v>
      </c>
      <c r="AK23" s="155">
        <f t="shared" si="7"/>
        <v>5.7420135691507897E-3</v>
      </c>
      <c r="AL23" s="304">
        <f>SUM(AL17:AL22)</f>
        <v>137.51736793849054</v>
      </c>
      <c r="AM23" s="155">
        <f t="shared" si="8"/>
        <v>7.1244603732556033E-2</v>
      </c>
      <c r="AN23" s="326">
        <f t="shared" si="19"/>
        <v>1930.214510767928</v>
      </c>
      <c r="AO23" s="321">
        <f t="shared" si="45"/>
        <v>0.54905196885822616</v>
      </c>
      <c r="AQ23" s="37" t="s">
        <v>36</v>
      </c>
      <c r="AR23" s="26">
        <f>SUM(AR17:AR22)</f>
        <v>96.573391945057011</v>
      </c>
      <c r="AS23" s="218">
        <f>AR23/$BF23</f>
        <v>0.61299886124526126</v>
      </c>
      <c r="AT23" s="26">
        <f>SUM(AT17:AT22)</f>
        <v>59.969138801044878</v>
      </c>
      <c r="AU23" s="218">
        <f>AT23/$BF23</f>
        <v>0.3806536464600288</v>
      </c>
      <c r="AV23" s="26">
        <f>SUM(AV17:AV22)</f>
        <v>1</v>
      </c>
      <c r="AW23" s="218">
        <f t="shared" ref="AW23" si="59">AV23/$BF23</f>
        <v>6.3474922947100321E-3</v>
      </c>
      <c r="AX23" s="832">
        <f>SUM(AX17:AX22)</f>
        <v>1</v>
      </c>
      <c r="AY23" s="828">
        <f t="shared" si="47"/>
        <v>6.3474922947100321E-3</v>
      </c>
      <c r="AZ23" s="832">
        <f>SUM(AZ17:AZ22)</f>
        <v>0</v>
      </c>
      <c r="BA23" s="828">
        <f t="shared" si="11"/>
        <v>0</v>
      </c>
      <c r="BB23" s="832">
        <f>SUM(BB17:BB22)</f>
        <v>0</v>
      </c>
      <c r="BC23" s="828">
        <f t="shared" si="12"/>
        <v>0</v>
      </c>
      <c r="BD23" s="832">
        <f>SUM(BD17:BD22)</f>
        <v>0</v>
      </c>
      <c r="BE23" s="828">
        <f>BD23/$BF23</f>
        <v>0</v>
      </c>
      <c r="BF23" s="834">
        <f t="shared" si="23"/>
        <v>157.54253074610187</v>
      </c>
      <c r="BH23" s="37" t="s">
        <v>36</v>
      </c>
      <c r="BI23" s="26">
        <f>SUM(BI17:BI22)</f>
        <v>1</v>
      </c>
      <c r="BJ23" s="218">
        <f t="shared" si="24"/>
        <v>6.3474922947100313E-3</v>
      </c>
      <c r="BK23" s="26">
        <f>SUM(BK17:BK22)</f>
        <v>11.074787147206418</v>
      </c>
      <c r="BL23" s="218">
        <f t="shared" si="25"/>
        <v>7.0297126082446426E-2</v>
      </c>
      <c r="BM23" s="26">
        <f>SUM(BM17:BM22)</f>
        <v>50.687580040945647</v>
      </c>
      <c r="BN23" s="218">
        <f t="shared" si="26"/>
        <v>0.32173902374740049</v>
      </c>
      <c r="BO23" s="26">
        <f>SUM(BO17:BO22)</f>
        <v>55.001859330422384</v>
      </c>
      <c r="BP23" s="218">
        <f t="shared" si="27"/>
        <v>0.34912387829458114</v>
      </c>
      <c r="BQ23" s="26">
        <f>SUM(BQ17:BQ22)</f>
        <v>35.050438680468716</v>
      </c>
      <c r="BR23" s="218">
        <f t="shared" si="28"/>
        <v>0.2224823894504816</v>
      </c>
      <c r="BS23" s="26">
        <f>SUM(BS17:BS22)</f>
        <v>4.7278655470587294</v>
      </c>
      <c r="BT23" s="218">
        <f t="shared" si="29"/>
        <v>3.001009013038031E-2</v>
      </c>
      <c r="BU23" s="76">
        <f t="shared" si="30"/>
        <v>157.5425307461019</v>
      </c>
      <c r="BV23" s="99">
        <f t="shared" si="31"/>
        <v>7.6644618377156457E-2</v>
      </c>
      <c r="BW23" s="37" t="s">
        <v>36</v>
      </c>
      <c r="BX23" s="26">
        <f>SUM(BX17:BX22)</f>
        <v>22.975909601439209</v>
      </c>
      <c r="BY23" s="218">
        <f t="shared" si="36"/>
        <v>0.14583940915908961</v>
      </c>
      <c r="BZ23" s="26">
        <f>SUM(BZ17:BZ22)</f>
        <v>31.10975016172403</v>
      </c>
      <c r="CA23" s="218">
        <f t="shared" si="36"/>
        <v>0.19746889944189741</v>
      </c>
      <c r="CB23" s="26">
        <f>SUM(CB17:CB22)</f>
        <v>50.424501722227795</v>
      </c>
      <c r="CC23" s="218">
        <f t="shared" si="36"/>
        <v>0.32006913614643362</v>
      </c>
      <c r="CD23" s="26">
        <f>SUM(CD17:CD22)</f>
        <v>22.831297297080386</v>
      </c>
      <c r="CE23" s="218">
        <f t="shared" si="36"/>
        <v>0.14492148367145172</v>
      </c>
      <c r="CF23" s="26">
        <f>SUM(CF17:CF22)</f>
        <v>30.201071963630483</v>
      </c>
      <c r="CG23" s="218">
        <f t="shared" si="36"/>
        <v>0.19170107158112765</v>
      </c>
      <c r="CH23" s="76">
        <f t="shared" si="37"/>
        <v>157.5425307461019</v>
      </c>
      <c r="CI23" s="382">
        <f t="shared" si="38"/>
        <v>0.34330830860098704</v>
      </c>
      <c r="CJ23" s="37" t="s">
        <v>36</v>
      </c>
      <c r="CK23" s="26">
        <f t="shared" si="39"/>
        <v>54.085659763163235</v>
      </c>
      <c r="CL23" s="218">
        <f t="shared" si="40"/>
        <v>0.34330830860098699</v>
      </c>
      <c r="CM23" s="26">
        <f t="shared" si="41"/>
        <v>73.255799019308185</v>
      </c>
      <c r="CN23" s="218">
        <f t="shared" si="42"/>
        <v>0.46499061981788536</v>
      </c>
      <c r="CO23" s="26">
        <f t="shared" si="43"/>
        <v>30.201071963630483</v>
      </c>
      <c r="CP23" s="218">
        <f t="shared" si="43"/>
        <v>0.19170107158112765</v>
      </c>
      <c r="CQ23" s="76">
        <f t="shared" si="44"/>
        <v>157.5425307461019</v>
      </c>
    </row>
    <row r="24" spans="1:95" x14ac:dyDescent="0.2">
      <c r="A24" s="1">
        <v>97234</v>
      </c>
      <c r="B24" s="38" t="s">
        <v>2</v>
      </c>
      <c r="C24" s="20">
        <v>560</v>
      </c>
      <c r="D24" s="21">
        <v>0.36817882971729127</v>
      </c>
      <c r="E24" s="22">
        <v>516</v>
      </c>
      <c r="F24" s="353">
        <v>0.35488308115543327</v>
      </c>
      <c r="G24" s="22">
        <v>498</v>
      </c>
      <c r="H24" s="283">
        <v>0.31760204081632659</v>
      </c>
      <c r="I24" s="20">
        <f t="shared" si="13"/>
        <v>-18</v>
      </c>
      <c r="J24" s="283">
        <f t="shared" si="14"/>
        <v>-3.4883720930232558E-2</v>
      </c>
      <c r="K24" s="510">
        <v>-7.0761827726231186E-3</v>
      </c>
      <c r="L24" s="473">
        <v>-9.0510149680832486E-3</v>
      </c>
      <c r="M24" s="473">
        <v>-8.3461690519053278E-3</v>
      </c>
      <c r="O24" s="819">
        <v>5</v>
      </c>
      <c r="P24" s="225">
        <f t="shared" ref="P24:R49" si="60">O24/$Y24</f>
        <v>0.26315789473684209</v>
      </c>
      <c r="Q24" s="820">
        <v>4</v>
      </c>
      <c r="R24" s="225">
        <f t="shared" si="60"/>
        <v>0.21052631578947367</v>
      </c>
      <c r="S24" s="820">
        <v>7</v>
      </c>
      <c r="T24" s="225">
        <f t="shared" si="0"/>
        <v>0.36842105263157893</v>
      </c>
      <c r="U24" s="820">
        <v>1</v>
      </c>
      <c r="V24" s="225">
        <f t="shared" si="1"/>
        <v>5.2631578947368418E-2</v>
      </c>
      <c r="W24" s="820">
        <v>2</v>
      </c>
      <c r="X24" s="225">
        <f t="shared" si="2"/>
        <v>0.10526315789473684</v>
      </c>
      <c r="Y24" s="73">
        <f t="shared" si="17"/>
        <v>19</v>
      </c>
      <c r="Z24" s="527">
        <f t="shared" si="18"/>
        <v>4.0886551675772239E-3</v>
      </c>
      <c r="AA24" s="497" t="s">
        <v>2</v>
      </c>
      <c r="AB24" s="489">
        <v>41</v>
      </c>
      <c r="AC24" s="711">
        <f t="shared" si="3"/>
        <v>0.20098039215686275</v>
      </c>
      <c r="AD24" s="489">
        <v>32</v>
      </c>
      <c r="AE24" s="711">
        <f t="shared" si="4"/>
        <v>0.15686274509803921</v>
      </c>
      <c r="AF24" s="489"/>
      <c r="AG24" s="711">
        <f t="shared" si="5"/>
        <v>0</v>
      </c>
      <c r="AH24" s="489">
        <v>118</v>
      </c>
      <c r="AI24" s="711">
        <f t="shared" si="6"/>
        <v>0.57843137254901966</v>
      </c>
      <c r="AJ24" s="489">
        <v>0</v>
      </c>
      <c r="AK24" s="711">
        <f t="shared" si="7"/>
        <v>0</v>
      </c>
      <c r="AL24" s="489">
        <v>13</v>
      </c>
      <c r="AM24" s="711">
        <f t="shared" si="8"/>
        <v>6.3725490196078427E-2</v>
      </c>
      <c r="AN24" s="327">
        <f t="shared" si="19"/>
        <v>204</v>
      </c>
      <c r="AO24" s="815">
        <f t="shared" si="45"/>
        <v>0.43835616438356162</v>
      </c>
      <c r="AQ24" s="38" t="s">
        <v>2</v>
      </c>
      <c r="AR24" s="20">
        <v>10</v>
      </c>
      <c r="AS24" s="290">
        <f t="shared" ref="AS24:AS31" si="61">AR24/$Y24</f>
        <v>0.52631578947368418</v>
      </c>
      <c r="AT24" s="20">
        <v>9</v>
      </c>
      <c r="AU24" s="290">
        <f t="shared" ref="AU24:AU31" si="62">AT24/$Y24</f>
        <v>0.47368421052631576</v>
      </c>
      <c r="AV24" s="20">
        <f t="shared" ref="AV24:AV31" si="63">AX24+AZ24+BB24+BD24</f>
        <v>0</v>
      </c>
      <c r="AW24" s="290">
        <f t="shared" ref="AW24:AW31" si="64">AV24/$Y24</f>
        <v>0</v>
      </c>
      <c r="AX24" s="835">
        <v>0</v>
      </c>
      <c r="AY24" s="836">
        <f t="shared" ref="AY24:AY31" si="65">AX24/$Y24</f>
        <v>0</v>
      </c>
      <c r="AZ24" s="835">
        <v>0</v>
      </c>
      <c r="BA24" s="836">
        <f t="shared" si="11"/>
        <v>0</v>
      </c>
      <c r="BB24" s="835">
        <v>0</v>
      </c>
      <c r="BC24" s="836">
        <f t="shared" si="12"/>
        <v>0</v>
      </c>
      <c r="BD24" s="835">
        <v>0</v>
      </c>
      <c r="BE24" s="836">
        <v>0</v>
      </c>
      <c r="BF24" s="837">
        <f t="shared" si="23"/>
        <v>19</v>
      </c>
      <c r="BH24" s="38" t="s">
        <v>2</v>
      </c>
      <c r="BI24" s="20">
        <v>0</v>
      </c>
      <c r="BJ24" s="290">
        <f t="shared" si="24"/>
        <v>0</v>
      </c>
      <c r="BK24" s="20">
        <v>3</v>
      </c>
      <c r="BL24" s="290">
        <f t="shared" si="25"/>
        <v>0.15789473684210525</v>
      </c>
      <c r="BM24" s="20">
        <v>4</v>
      </c>
      <c r="BN24" s="290">
        <f t="shared" si="26"/>
        <v>0.21052631578947367</v>
      </c>
      <c r="BO24" s="20">
        <v>11</v>
      </c>
      <c r="BP24" s="290">
        <f t="shared" si="27"/>
        <v>0.57894736842105265</v>
      </c>
      <c r="BQ24" s="20">
        <v>1</v>
      </c>
      <c r="BR24" s="290">
        <f t="shared" si="28"/>
        <v>5.2631578947368418E-2</v>
      </c>
      <c r="BS24" s="20">
        <v>0</v>
      </c>
      <c r="BT24" s="290">
        <f t="shared" si="29"/>
        <v>0</v>
      </c>
      <c r="BU24" s="77">
        <f t="shared" si="30"/>
        <v>19</v>
      </c>
      <c r="BV24" s="99">
        <f t="shared" si="31"/>
        <v>0.15789473684210525</v>
      </c>
      <c r="BW24" s="397" t="s">
        <v>2</v>
      </c>
      <c r="BX24" s="400">
        <v>2</v>
      </c>
      <c r="BY24" s="538">
        <f t="shared" si="36"/>
        <v>0.10526315789473684</v>
      </c>
      <c r="BZ24" s="400">
        <v>4</v>
      </c>
      <c r="CA24" s="538">
        <f t="shared" si="36"/>
        <v>0.21052631578947367</v>
      </c>
      <c r="CB24" s="400">
        <v>6</v>
      </c>
      <c r="CC24" s="538">
        <f t="shared" si="36"/>
        <v>0.31578947368421051</v>
      </c>
      <c r="CD24" s="400">
        <v>2</v>
      </c>
      <c r="CE24" s="538">
        <f t="shared" si="36"/>
        <v>0.10526315789473684</v>
      </c>
      <c r="CF24" s="400">
        <v>5</v>
      </c>
      <c r="CG24" s="538">
        <f t="shared" si="36"/>
        <v>0.26315789473684209</v>
      </c>
      <c r="CH24" s="539">
        <f t="shared" si="37"/>
        <v>19</v>
      </c>
      <c r="CI24" s="382">
        <f t="shared" si="38"/>
        <v>0.31578947368421051</v>
      </c>
      <c r="CJ24" s="397" t="s">
        <v>2</v>
      </c>
      <c r="CK24" s="400">
        <f t="shared" si="39"/>
        <v>6</v>
      </c>
      <c r="CL24" s="538">
        <f t="shared" si="40"/>
        <v>0.31578947368421051</v>
      </c>
      <c r="CM24" s="400">
        <f t="shared" si="41"/>
        <v>8</v>
      </c>
      <c r="CN24" s="538">
        <f t="shared" si="42"/>
        <v>0.42105263157894735</v>
      </c>
      <c r="CO24" s="400">
        <f t="shared" si="43"/>
        <v>5</v>
      </c>
      <c r="CP24" s="538">
        <f t="shared" si="43"/>
        <v>0.26315789473684209</v>
      </c>
      <c r="CQ24" s="539">
        <f t="shared" si="44"/>
        <v>19</v>
      </c>
    </row>
    <row r="25" spans="1:95" x14ac:dyDescent="0.2">
      <c r="A25" s="1">
        <v>97204</v>
      </c>
      <c r="B25" s="34" t="s">
        <v>3</v>
      </c>
      <c r="C25" s="22">
        <v>1127</v>
      </c>
      <c r="D25" s="23">
        <v>0.33996983408748116</v>
      </c>
      <c r="E25" s="22">
        <v>1139.701826</v>
      </c>
      <c r="F25" s="348">
        <v>0.30311218768534254</v>
      </c>
      <c r="G25" s="22">
        <v>952.56081695795706</v>
      </c>
      <c r="H25" s="281">
        <v>0.25455927764777003</v>
      </c>
      <c r="I25" s="22">
        <f t="shared" si="13"/>
        <v>-187.14100904204292</v>
      </c>
      <c r="J25" s="281">
        <f t="shared" si="14"/>
        <v>-0.16420172783161174</v>
      </c>
      <c r="K25" s="508">
        <v>-3.5237767553729538E-2</v>
      </c>
      <c r="L25" s="473">
        <v>1.2460464489993939E-3</v>
      </c>
      <c r="M25" s="473">
        <v>-1.1939618791357742E-2</v>
      </c>
      <c r="O25" s="819">
        <v>7.0116615733607794</v>
      </c>
      <c r="P25" s="225">
        <f t="shared" si="60"/>
        <v>0.46666666666666662</v>
      </c>
      <c r="Q25" s="820">
        <v>4.0066637562061604</v>
      </c>
      <c r="R25" s="225">
        <f t="shared" si="60"/>
        <v>0.26666666666666666</v>
      </c>
      <c r="S25" s="820">
        <v>0</v>
      </c>
      <c r="T25" s="225">
        <f t="shared" si="0"/>
        <v>0</v>
      </c>
      <c r="U25" s="820">
        <v>1.0016659390515401</v>
      </c>
      <c r="V25" s="225">
        <f t="shared" si="1"/>
        <v>6.6666666666666666E-2</v>
      </c>
      <c r="W25" s="820">
        <v>3.0049978171546203</v>
      </c>
      <c r="X25" s="225">
        <f t="shared" si="2"/>
        <v>0.2</v>
      </c>
      <c r="Y25" s="73">
        <f t="shared" si="17"/>
        <v>15.0249890857731</v>
      </c>
      <c r="Z25" s="527">
        <f t="shared" si="18"/>
        <v>3.2332631193861881E-3</v>
      </c>
      <c r="AA25" s="491" t="s">
        <v>3</v>
      </c>
      <c r="AB25" s="489">
        <v>49.081631013525467</v>
      </c>
      <c r="AC25" s="709">
        <f t="shared" si="3"/>
        <v>0.13611347565529761</v>
      </c>
      <c r="AD25" s="489">
        <v>18.029986902927721</v>
      </c>
      <c r="AE25" s="709">
        <f t="shared" si="4"/>
        <v>5.0000868608068509E-2</v>
      </c>
      <c r="AF25" s="489"/>
      <c r="AG25" s="709">
        <f t="shared" si="5"/>
        <v>0</v>
      </c>
      <c r="AH25" s="489">
        <v>243.40169104551654</v>
      </c>
      <c r="AI25" s="709">
        <f t="shared" si="6"/>
        <v>0.67500304012823975</v>
      </c>
      <c r="AJ25" s="489">
        <v>1.0016659390515401</v>
      </c>
      <c r="AK25" s="709">
        <f t="shared" si="7"/>
        <v>2.777826033781584E-3</v>
      </c>
      <c r="AL25" s="489">
        <v>49.078498869517787</v>
      </c>
      <c r="AM25" s="709">
        <f t="shared" si="8"/>
        <v>0.13610478957461256</v>
      </c>
      <c r="AN25" s="322">
        <f t="shared" si="19"/>
        <v>360.59347377053905</v>
      </c>
      <c r="AO25" s="821">
        <f t="shared" si="45"/>
        <v>0.26865671641791045</v>
      </c>
      <c r="AQ25" s="34" t="s">
        <v>3</v>
      </c>
      <c r="AR25" s="22">
        <v>11.018325329566938</v>
      </c>
      <c r="AS25" s="225">
        <f t="shared" si="61"/>
        <v>0.73333333333333317</v>
      </c>
      <c r="AT25" s="22">
        <v>3.0049978171546203</v>
      </c>
      <c r="AU25" s="225">
        <f t="shared" si="62"/>
        <v>0.2</v>
      </c>
      <c r="AV25" s="22">
        <f t="shared" si="63"/>
        <v>1.0016659390515401</v>
      </c>
      <c r="AW25" s="225">
        <f t="shared" si="64"/>
        <v>6.6666666666666666E-2</v>
      </c>
      <c r="AX25" s="816">
        <v>0</v>
      </c>
      <c r="AY25" s="817">
        <f t="shared" si="65"/>
        <v>0</v>
      </c>
      <c r="AZ25" s="816">
        <v>0</v>
      </c>
      <c r="BA25" s="817">
        <f t="shared" si="11"/>
        <v>0</v>
      </c>
      <c r="BB25" s="816">
        <v>0</v>
      </c>
      <c r="BC25" s="817">
        <f t="shared" si="12"/>
        <v>0</v>
      </c>
      <c r="BD25" s="816">
        <v>1.0016659390515401</v>
      </c>
      <c r="BE25" s="817">
        <v>6.6666666666666666E-2</v>
      </c>
      <c r="BF25" s="822">
        <f t="shared" si="23"/>
        <v>15.024989085773099</v>
      </c>
      <c r="BH25" s="34" t="s">
        <v>3</v>
      </c>
      <c r="BI25" s="22">
        <v>1.0016659390515401</v>
      </c>
      <c r="BJ25" s="225">
        <f t="shared" si="24"/>
        <v>6.6666666666666666E-2</v>
      </c>
      <c r="BK25" s="22">
        <v>1.0016659390515401</v>
      </c>
      <c r="BL25" s="225">
        <f t="shared" si="25"/>
        <v>6.6666666666666666E-2</v>
      </c>
      <c r="BM25" s="22">
        <v>4.0066637562061604</v>
      </c>
      <c r="BN25" s="225">
        <f t="shared" si="26"/>
        <v>0.26666666666666666</v>
      </c>
      <c r="BO25" s="22">
        <v>5.0083296952577001</v>
      </c>
      <c r="BP25" s="225">
        <f t="shared" si="27"/>
        <v>0.33333333333333331</v>
      </c>
      <c r="BQ25" s="22">
        <v>2.0033318781030802</v>
      </c>
      <c r="BR25" s="225">
        <f t="shared" si="28"/>
        <v>0.13333333333333333</v>
      </c>
      <c r="BS25" s="22">
        <v>2.0033318781030802</v>
      </c>
      <c r="BT25" s="225">
        <f t="shared" si="29"/>
        <v>0.13333333333333333</v>
      </c>
      <c r="BU25" s="73">
        <f t="shared" si="30"/>
        <v>15.0249890857731</v>
      </c>
      <c r="BV25" s="99">
        <f t="shared" si="31"/>
        <v>0.13333333333333333</v>
      </c>
      <c r="BW25" s="384" t="s">
        <v>3</v>
      </c>
      <c r="BX25" s="388">
        <v>5.0083296952577001</v>
      </c>
      <c r="BY25" s="532">
        <f t="shared" si="36"/>
        <v>0.33333333333333337</v>
      </c>
      <c r="BZ25" s="388">
        <v>1.0016659390515401</v>
      </c>
      <c r="CA25" s="532">
        <f t="shared" si="36"/>
        <v>6.666666666666668E-2</v>
      </c>
      <c r="CB25" s="388">
        <v>8.0133275124123191</v>
      </c>
      <c r="CC25" s="532">
        <f t="shared" si="36"/>
        <v>0.53333333333333333</v>
      </c>
      <c r="CD25" s="388">
        <v>0</v>
      </c>
      <c r="CE25" s="532">
        <f t="shared" si="36"/>
        <v>0</v>
      </c>
      <c r="CF25" s="388">
        <v>1.0016659390515401</v>
      </c>
      <c r="CG25" s="532">
        <f t="shared" si="36"/>
        <v>6.666666666666668E-2</v>
      </c>
      <c r="CH25" s="534">
        <f t="shared" si="37"/>
        <v>15.024989085773099</v>
      </c>
      <c r="CI25" s="382">
        <f t="shared" si="38"/>
        <v>0.4</v>
      </c>
      <c r="CJ25" s="384" t="s">
        <v>3</v>
      </c>
      <c r="CK25" s="388">
        <f t="shared" si="39"/>
        <v>6.0099956343092398</v>
      </c>
      <c r="CL25" s="532">
        <f t="shared" si="40"/>
        <v>0.4</v>
      </c>
      <c r="CM25" s="388">
        <f t="shared" si="41"/>
        <v>8.0133275124123191</v>
      </c>
      <c r="CN25" s="532">
        <f t="shared" si="42"/>
        <v>0.53333333333333333</v>
      </c>
      <c r="CO25" s="388">
        <f t="shared" si="43"/>
        <v>1.0016659390515401</v>
      </c>
      <c r="CP25" s="532">
        <f t="shared" si="43"/>
        <v>6.666666666666668E-2</v>
      </c>
      <c r="CQ25" s="534">
        <f t="shared" si="44"/>
        <v>15.024989085773099</v>
      </c>
    </row>
    <row r="26" spans="1:95" x14ac:dyDescent="0.2">
      <c r="A26" s="1">
        <v>97205</v>
      </c>
      <c r="B26" s="34" t="s">
        <v>4</v>
      </c>
      <c r="C26" s="22">
        <v>1535</v>
      </c>
      <c r="D26" s="23">
        <v>0.37938704893722197</v>
      </c>
      <c r="E26" s="22">
        <v>1573.2300549999998</v>
      </c>
      <c r="F26" s="348">
        <v>0.34844519498304427</v>
      </c>
      <c r="G26" s="22">
        <v>1448.5111627642048</v>
      </c>
      <c r="H26" s="281">
        <v>0.32448726764431179</v>
      </c>
      <c r="I26" s="22">
        <f t="shared" si="13"/>
        <v>-124.71889223579501</v>
      </c>
      <c r="J26" s="281">
        <f t="shared" si="14"/>
        <v>-7.9275686247803748E-2</v>
      </c>
      <c r="K26" s="508">
        <v>-1.6383234973082916E-2</v>
      </c>
      <c r="L26" s="473">
        <v>2.7371263007074376E-3</v>
      </c>
      <c r="M26" s="473">
        <v>-4.1338702524721382E-3</v>
      </c>
      <c r="O26" s="819">
        <v>6.0229470783670802</v>
      </c>
      <c r="P26" s="225">
        <f t="shared" si="60"/>
        <v>0.17647058823529416</v>
      </c>
      <c r="Q26" s="820">
        <v>7.0267715914282602</v>
      </c>
      <c r="R26" s="225">
        <f t="shared" si="60"/>
        <v>0.20588235294117652</v>
      </c>
      <c r="S26" s="820">
        <v>19.072665748162411</v>
      </c>
      <c r="T26" s="225">
        <f t="shared" si="0"/>
        <v>0.55882352941176461</v>
      </c>
      <c r="U26" s="820">
        <v>1.00382451306118</v>
      </c>
      <c r="V26" s="225">
        <f t="shared" si="1"/>
        <v>2.9411764705882359E-2</v>
      </c>
      <c r="W26" s="820">
        <v>1.00382451306118</v>
      </c>
      <c r="X26" s="225">
        <f t="shared" si="2"/>
        <v>2.9411764705882359E-2</v>
      </c>
      <c r="Y26" s="73">
        <f t="shared" si="17"/>
        <v>34.130033444080112</v>
      </c>
      <c r="Z26" s="527">
        <f t="shared" si="18"/>
        <v>7.3445230321432433E-3</v>
      </c>
      <c r="AA26" s="491" t="s">
        <v>4</v>
      </c>
      <c r="AB26" s="489">
        <v>81.302175974877755</v>
      </c>
      <c r="AC26" s="709">
        <f t="shared" si="3"/>
        <v>0.14411656921309654</v>
      </c>
      <c r="AD26" s="489">
        <v>75.286838479588496</v>
      </c>
      <c r="AE26" s="709">
        <f t="shared" si="4"/>
        <v>0.13345375739920534</v>
      </c>
      <c r="AF26" s="489"/>
      <c r="AG26" s="709">
        <f t="shared" si="5"/>
        <v>0</v>
      </c>
      <c r="AH26" s="489">
        <v>379.44566593712602</v>
      </c>
      <c r="AI26" s="709">
        <f t="shared" si="6"/>
        <v>0.67260693729199483</v>
      </c>
      <c r="AJ26" s="489">
        <v>0</v>
      </c>
      <c r="AK26" s="709">
        <f t="shared" si="7"/>
        <v>0</v>
      </c>
      <c r="AL26" s="489">
        <v>28.107086365713041</v>
      </c>
      <c r="AM26" s="709">
        <f t="shared" si="8"/>
        <v>4.9822736095703327E-2</v>
      </c>
      <c r="AN26" s="322">
        <f t="shared" si="19"/>
        <v>564.14176675730528</v>
      </c>
      <c r="AO26" s="821">
        <f t="shared" si="45"/>
        <v>0.48079259417959225</v>
      </c>
      <c r="AQ26" s="34" t="s">
        <v>4</v>
      </c>
      <c r="AR26" s="22">
        <v>8.0305961044894403</v>
      </c>
      <c r="AS26" s="225">
        <f t="shared" si="61"/>
        <v>0.23529411764705888</v>
      </c>
      <c r="AT26" s="22">
        <v>25.095612826529486</v>
      </c>
      <c r="AU26" s="225">
        <f t="shared" si="62"/>
        <v>0.73529411764705854</v>
      </c>
      <c r="AV26" s="22">
        <f t="shared" si="63"/>
        <v>1.00382451306118</v>
      </c>
      <c r="AW26" s="225">
        <f t="shared" si="64"/>
        <v>2.9411764705882359E-2</v>
      </c>
      <c r="AX26" s="816">
        <v>0</v>
      </c>
      <c r="AY26" s="817">
        <f t="shared" si="65"/>
        <v>0</v>
      </c>
      <c r="AZ26" s="816">
        <v>0</v>
      </c>
      <c r="BA26" s="817">
        <f t="shared" si="11"/>
        <v>0</v>
      </c>
      <c r="BB26" s="816">
        <v>0</v>
      </c>
      <c r="BC26" s="817">
        <f t="shared" si="12"/>
        <v>0</v>
      </c>
      <c r="BD26" s="816">
        <v>1.00382451306118</v>
      </c>
      <c r="BE26" s="817">
        <v>2.9411764705882349E-2</v>
      </c>
      <c r="BF26" s="822">
        <f t="shared" si="23"/>
        <v>34.130033444080105</v>
      </c>
      <c r="BH26" s="34" t="s">
        <v>4</v>
      </c>
      <c r="BI26" s="22">
        <v>1.00382451306118</v>
      </c>
      <c r="BJ26" s="225">
        <f t="shared" si="24"/>
        <v>2.9411764705882349E-2</v>
      </c>
      <c r="BK26" s="22">
        <v>5.0191225653059002</v>
      </c>
      <c r="BL26" s="225">
        <f t="shared" si="25"/>
        <v>0.14705882352941174</v>
      </c>
      <c r="BM26" s="22">
        <v>7.0267715914282602</v>
      </c>
      <c r="BN26" s="225">
        <f t="shared" si="26"/>
        <v>0.20588235294117643</v>
      </c>
      <c r="BO26" s="22">
        <v>11.042069643672978</v>
      </c>
      <c r="BP26" s="225">
        <f t="shared" si="27"/>
        <v>0.32352941176470573</v>
      </c>
      <c r="BQ26" s="22">
        <v>7.0267715914282602</v>
      </c>
      <c r="BR26" s="225">
        <f t="shared" si="28"/>
        <v>0.20588235294117643</v>
      </c>
      <c r="BS26" s="22">
        <v>3.0114735391835401</v>
      </c>
      <c r="BT26" s="225">
        <f t="shared" si="29"/>
        <v>8.8235294117647051E-2</v>
      </c>
      <c r="BU26" s="73">
        <f t="shared" si="30"/>
        <v>34.130033444080127</v>
      </c>
      <c r="BV26" s="99">
        <f t="shared" si="31"/>
        <v>0.1764705882352941</v>
      </c>
      <c r="BW26" s="384" t="s">
        <v>4</v>
      </c>
      <c r="BX26" s="388">
        <v>8.0305961044894403</v>
      </c>
      <c r="BY26" s="532">
        <f t="shared" si="36"/>
        <v>0.23529411764705885</v>
      </c>
      <c r="BZ26" s="388">
        <v>5.0191225653059002</v>
      </c>
      <c r="CA26" s="532">
        <f t="shared" si="36"/>
        <v>0.14705882352941177</v>
      </c>
      <c r="CB26" s="388">
        <v>9.0344206175506194</v>
      </c>
      <c r="CC26" s="532">
        <f t="shared" si="36"/>
        <v>0.26470588235294118</v>
      </c>
      <c r="CD26" s="388">
        <v>6.0229470783670802</v>
      </c>
      <c r="CE26" s="532">
        <f t="shared" si="36"/>
        <v>0.17647058823529413</v>
      </c>
      <c r="CF26" s="388">
        <v>6.0229470783670802</v>
      </c>
      <c r="CG26" s="532">
        <f t="shared" si="36"/>
        <v>0.17647058823529413</v>
      </c>
      <c r="CH26" s="534">
        <f t="shared" si="37"/>
        <v>34.130033444080119</v>
      </c>
      <c r="CI26" s="382">
        <f t="shared" si="38"/>
        <v>0.38235294117647062</v>
      </c>
      <c r="CJ26" s="384" t="s">
        <v>4</v>
      </c>
      <c r="CK26" s="388">
        <f t="shared" si="39"/>
        <v>13.04971866979534</v>
      </c>
      <c r="CL26" s="532">
        <f t="shared" si="40"/>
        <v>0.38235294117647056</v>
      </c>
      <c r="CM26" s="388">
        <f t="shared" si="41"/>
        <v>15.0573676959177</v>
      </c>
      <c r="CN26" s="532">
        <f t="shared" si="42"/>
        <v>0.44117647058823528</v>
      </c>
      <c r="CO26" s="388">
        <f t="shared" si="43"/>
        <v>6.0229470783670802</v>
      </c>
      <c r="CP26" s="532">
        <f t="shared" si="43"/>
        <v>0.17647058823529413</v>
      </c>
      <c r="CQ26" s="534">
        <f t="shared" si="44"/>
        <v>34.130033444080119</v>
      </c>
    </row>
    <row r="27" spans="1:95" x14ac:dyDescent="0.2">
      <c r="A27" s="1">
        <v>97208</v>
      </c>
      <c r="B27" s="34" t="s">
        <v>7</v>
      </c>
      <c r="C27" s="22">
        <v>299</v>
      </c>
      <c r="D27" s="23">
        <v>0.31640211640211641</v>
      </c>
      <c r="E27" s="22">
        <v>258</v>
      </c>
      <c r="F27" s="348">
        <v>0.29553264604810997</v>
      </c>
      <c r="G27" s="22">
        <v>207</v>
      </c>
      <c r="H27" s="281">
        <v>0.25461254612546125</v>
      </c>
      <c r="I27" s="22">
        <f t="shared" si="13"/>
        <v>-51</v>
      </c>
      <c r="J27" s="281">
        <f t="shared" si="14"/>
        <v>-0.19767441860465115</v>
      </c>
      <c r="K27" s="508">
        <v>-4.3092126722950153E-2</v>
      </c>
      <c r="L27" s="473">
        <v>-1.625357157597429E-2</v>
      </c>
      <c r="M27" s="473">
        <v>-2.5924103336779414E-2</v>
      </c>
      <c r="O27" s="819">
        <v>0</v>
      </c>
      <c r="P27" s="225">
        <f t="shared" si="60"/>
        <v>0</v>
      </c>
      <c r="Q27" s="820">
        <v>1</v>
      </c>
      <c r="R27" s="225">
        <f t="shared" si="60"/>
        <v>0.25</v>
      </c>
      <c r="S27" s="820">
        <v>0</v>
      </c>
      <c r="T27" s="225">
        <f t="shared" si="0"/>
        <v>0</v>
      </c>
      <c r="U27" s="820">
        <v>1</v>
      </c>
      <c r="V27" s="225">
        <f t="shared" si="1"/>
        <v>0.25</v>
      </c>
      <c r="W27" s="820">
        <v>2</v>
      </c>
      <c r="X27" s="225">
        <f t="shared" si="2"/>
        <v>0.5</v>
      </c>
      <c r="Y27" s="73">
        <f t="shared" si="17"/>
        <v>4</v>
      </c>
      <c r="Z27" s="527">
        <f t="shared" si="18"/>
        <v>8.6076950896362607E-4</v>
      </c>
      <c r="AA27" s="491" t="s">
        <v>7</v>
      </c>
      <c r="AB27" s="489">
        <v>19</v>
      </c>
      <c r="AC27" s="709">
        <f t="shared" si="3"/>
        <v>0.2289156626506024</v>
      </c>
      <c r="AD27" s="489">
        <v>21</v>
      </c>
      <c r="AE27" s="709">
        <f t="shared" si="4"/>
        <v>0.25301204819277107</v>
      </c>
      <c r="AF27" s="489"/>
      <c r="AG27" s="709">
        <f t="shared" si="5"/>
        <v>0</v>
      </c>
      <c r="AH27" s="489">
        <v>33</v>
      </c>
      <c r="AI27" s="709">
        <f t="shared" si="6"/>
        <v>0.39759036144578314</v>
      </c>
      <c r="AJ27" s="489">
        <v>0</v>
      </c>
      <c r="AK27" s="709">
        <f t="shared" si="7"/>
        <v>0</v>
      </c>
      <c r="AL27" s="489">
        <v>10</v>
      </c>
      <c r="AM27" s="709">
        <f t="shared" si="8"/>
        <v>0.12048192771084337</v>
      </c>
      <c r="AN27" s="322">
        <f t="shared" si="19"/>
        <v>83</v>
      </c>
      <c r="AO27" s="821">
        <f t="shared" si="45"/>
        <v>0.52500000000000002</v>
      </c>
      <c r="AQ27" s="34" t="s">
        <v>7</v>
      </c>
      <c r="AR27" s="22">
        <v>3</v>
      </c>
      <c r="AS27" s="225">
        <f t="shared" si="61"/>
        <v>0.75</v>
      </c>
      <c r="AT27" s="22">
        <v>1</v>
      </c>
      <c r="AU27" s="225">
        <f t="shared" si="62"/>
        <v>0.25</v>
      </c>
      <c r="AV27" s="22">
        <f t="shared" si="63"/>
        <v>0</v>
      </c>
      <c r="AW27" s="225">
        <f t="shared" si="64"/>
        <v>0</v>
      </c>
      <c r="AX27" s="816">
        <v>0</v>
      </c>
      <c r="AY27" s="817">
        <f t="shared" si="65"/>
        <v>0</v>
      </c>
      <c r="AZ27" s="816">
        <v>0</v>
      </c>
      <c r="BA27" s="817">
        <f t="shared" si="11"/>
        <v>0</v>
      </c>
      <c r="BB27" s="816">
        <v>0</v>
      </c>
      <c r="BC27" s="817">
        <f t="shared" si="12"/>
        <v>0</v>
      </c>
      <c r="BD27" s="816">
        <v>0</v>
      </c>
      <c r="BE27" s="817">
        <v>0</v>
      </c>
      <c r="BF27" s="822">
        <f t="shared" si="23"/>
        <v>4</v>
      </c>
      <c r="BH27" s="34" t="s">
        <v>7</v>
      </c>
      <c r="BI27" s="22">
        <v>0</v>
      </c>
      <c r="BJ27" s="225">
        <f t="shared" si="24"/>
        <v>0</v>
      </c>
      <c r="BK27" s="22">
        <v>0</v>
      </c>
      <c r="BL27" s="225">
        <f t="shared" si="25"/>
        <v>0</v>
      </c>
      <c r="BM27" s="22">
        <v>3</v>
      </c>
      <c r="BN27" s="225">
        <f t="shared" si="26"/>
        <v>0.75</v>
      </c>
      <c r="BO27" s="22">
        <v>0</v>
      </c>
      <c r="BP27" s="225">
        <f t="shared" si="27"/>
        <v>0</v>
      </c>
      <c r="BQ27" s="22">
        <v>0</v>
      </c>
      <c r="BR27" s="225">
        <f t="shared" si="28"/>
        <v>0</v>
      </c>
      <c r="BS27" s="22">
        <v>1</v>
      </c>
      <c r="BT27" s="225">
        <f t="shared" si="29"/>
        <v>0.25</v>
      </c>
      <c r="BU27" s="73">
        <f t="shared" si="30"/>
        <v>4</v>
      </c>
      <c r="BV27" s="99">
        <f t="shared" si="31"/>
        <v>0</v>
      </c>
      <c r="BW27" s="384" t="s">
        <v>7</v>
      </c>
      <c r="BX27" s="388">
        <v>0</v>
      </c>
      <c r="BY27" s="532">
        <f t="shared" si="36"/>
        <v>0</v>
      </c>
      <c r="BZ27" s="388">
        <v>1</v>
      </c>
      <c r="CA27" s="532">
        <f t="shared" si="36"/>
        <v>0.25</v>
      </c>
      <c r="CB27" s="388">
        <v>1</v>
      </c>
      <c r="CC27" s="532">
        <f t="shared" si="36"/>
        <v>0.25</v>
      </c>
      <c r="CD27" s="388">
        <v>0</v>
      </c>
      <c r="CE27" s="532">
        <f t="shared" si="36"/>
        <v>0</v>
      </c>
      <c r="CF27" s="388">
        <v>2</v>
      </c>
      <c r="CG27" s="532"/>
      <c r="CH27" s="534">
        <f t="shared" si="37"/>
        <v>4</v>
      </c>
      <c r="CI27" s="382">
        <f t="shared" si="38"/>
        <v>0.25</v>
      </c>
      <c r="CJ27" s="384" t="s">
        <v>7</v>
      </c>
      <c r="CK27" s="388">
        <f t="shared" si="39"/>
        <v>1</v>
      </c>
      <c r="CL27" s="532">
        <f t="shared" si="40"/>
        <v>0.25</v>
      </c>
      <c r="CM27" s="388">
        <f t="shared" si="41"/>
        <v>1</v>
      </c>
      <c r="CN27" s="532">
        <f t="shared" si="42"/>
        <v>0.25</v>
      </c>
      <c r="CO27" s="388">
        <f t="shared" si="43"/>
        <v>2</v>
      </c>
      <c r="CP27" s="532">
        <f t="shared" si="43"/>
        <v>0</v>
      </c>
      <c r="CQ27" s="534">
        <f t="shared" si="44"/>
        <v>4</v>
      </c>
    </row>
    <row r="28" spans="1:95" x14ac:dyDescent="0.2">
      <c r="A28" s="1">
        <v>97218</v>
      </c>
      <c r="B28" s="34" t="s">
        <v>15</v>
      </c>
      <c r="C28" s="22">
        <v>1952</v>
      </c>
      <c r="D28" s="23">
        <v>0.36201780415430268</v>
      </c>
      <c r="E28" s="22">
        <v>1704.3825189999998</v>
      </c>
      <c r="F28" s="348">
        <v>0.33094806181322406</v>
      </c>
      <c r="G28" s="22">
        <v>1509.1315587951519</v>
      </c>
      <c r="H28" s="281">
        <v>0.30056394319760049</v>
      </c>
      <c r="I28" s="22">
        <f t="shared" si="13"/>
        <v>-195.25096020484784</v>
      </c>
      <c r="J28" s="281">
        <f t="shared" si="14"/>
        <v>-0.11455818047195535</v>
      </c>
      <c r="K28" s="508">
        <v>-2.4040027788742258E-2</v>
      </c>
      <c r="L28" s="473">
        <v>-1.495938011603748E-2</v>
      </c>
      <c r="M28" s="473">
        <v>-1.821212699415331E-2</v>
      </c>
      <c r="O28" s="819">
        <v>4.9120570557158496</v>
      </c>
      <c r="P28" s="225">
        <f t="shared" si="60"/>
        <v>0.1041666666666667</v>
      </c>
      <c r="Q28" s="820">
        <v>24.560285278579236</v>
      </c>
      <c r="R28" s="225">
        <f t="shared" si="60"/>
        <v>0.52083333333333326</v>
      </c>
      <c r="S28" s="820">
        <v>9.8241141114316992</v>
      </c>
      <c r="T28" s="225">
        <f t="shared" si="0"/>
        <v>0.2083333333333334</v>
      </c>
      <c r="U28" s="820">
        <v>3.92964564457268</v>
      </c>
      <c r="V28" s="225">
        <f t="shared" si="1"/>
        <v>8.3333333333333356E-2</v>
      </c>
      <c r="W28" s="820">
        <v>3.92964564457268</v>
      </c>
      <c r="X28" s="225">
        <f t="shared" si="2"/>
        <v>8.3333333333333356E-2</v>
      </c>
      <c r="Y28" s="73">
        <f t="shared" si="17"/>
        <v>47.155747734872143</v>
      </c>
      <c r="Z28" s="527">
        <f t="shared" si="18"/>
        <v>1.014755745563963E-2</v>
      </c>
      <c r="AA28" s="491" t="s">
        <v>15</v>
      </c>
      <c r="AB28" s="489">
        <v>93.967702475114621</v>
      </c>
      <c r="AC28" s="709">
        <f t="shared" si="3"/>
        <v>0.15417031118530264</v>
      </c>
      <c r="AD28" s="489">
        <v>126.73107203746881</v>
      </c>
      <c r="AE28" s="709">
        <f t="shared" si="4"/>
        <v>0.20792430056526973</v>
      </c>
      <c r="AF28" s="489"/>
      <c r="AG28" s="709">
        <f t="shared" si="5"/>
        <v>0</v>
      </c>
      <c r="AH28" s="489">
        <v>357.36988381050361</v>
      </c>
      <c r="AI28" s="709">
        <f t="shared" si="6"/>
        <v>0.58632726717897321</v>
      </c>
      <c r="AJ28" s="489">
        <v>3.929645644572676</v>
      </c>
      <c r="AK28" s="709">
        <f t="shared" si="7"/>
        <v>6.4472651338068135E-3</v>
      </c>
      <c r="AL28" s="489">
        <v>27.507519512008731</v>
      </c>
      <c r="AM28" s="709">
        <f t="shared" si="8"/>
        <v>4.5130855936647687E-2</v>
      </c>
      <c r="AN28" s="322">
        <f t="shared" si="19"/>
        <v>609.50582347966838</v>
      </c>
      <c r="AO28" s="821">
        <f t="shared" si="45"/>
        <v>0.57422644197892025</v>
      </c>
      <c r="AQ28" s="34" t="s">
        <v>15</v>
      </c>
      <c r="AR28" s="22">
        <v>29.472342334295078</v>
      </c>
      <c r="AS28" s="225">
        <f t="shared" si="61"/>
        <v>0.62499999999999978</v>
      </c>
      <c r="AT28" s="22">
        <v>17.683405400577058</v>
      </c>
      <c r="AU28" s="225">
        <f t="shared" si="62"/>
        <v>0.37500000000000011</v>
      </c>
      <c r="AV28" s="22">
        <f t="shared" si="63"/>
        <v>0</v>
      </c>
      <c r="AW28" s="225">
        <f t="shared" si="64"/>
        <v>0</v>
      </c>
      <c r="AX28" s="816">
        <v>0</v>
      </c>
      <c r="AY28" s="817">
        <f t="shared" si="65"/>
        <v>0</v>
      </c>
      <c r="AZ28" s="816">
        <v>0</v>
      </c>
      <c r="BA28" s="817">
        <f t="shared" si="11"/>
        <v>0</v>
      </c>
      <c r="BB28" s="816">
        <v>0</v>
      </c>
      <c r="BC28" s="817">
        <f t="shared" si="12"/>
        <v>0</v>
      </c>
      <c r="BD28" s="816">
        <v>0</v>
      </c>
      <c r="BE28" s="817">
        <v>2.1276595744680809E-2</v>
      </c>
      <c r="BF28" s="822">
        <f t="shared" si="23"/>
        <v>47.155747734872136</v>
      </c>
      <c r="BH28" s="34" t="s">
        <v>15</v>
      </c>
      <c r="BI28" s="22">
        <v>2.9472342334295099</v>
      </c>
      <c r="BJ28" s="225">
        <f t="shared" si="24"/>
        <v>6.25E-2</v>
      </c>
      <c r="BK28" s="22">
        <v>3.92964564457268</v>
      </c>
      <c r="BL28" s="225">
        <f t="shared" si="25"/>
        <v>8.3333333333333343E-2</v>
      </c>
      <c r="BM28" s="22">
        <v>12.77134834486121</v>
      </c>
      <c r="BN28" s="225">
        <f t="shared" si="26"/>
        <v>0.27083333333333331</v>
      </c>
      <c r="BO28" s="22">
        <v>19.648228222863395</v>
      </c>
      <c r="BP28" s="225">
        <f t="shared" si="27"/>
        <v>0.41666666666666657</v>
      </c>
      <c r="BQ28" s="22">
        <v>4.9120570557158496</v>
      </c>
      <c r="BR28" s="225">
        <f t="shared" si="28"/>
        <v>0.10416666666666666</v>
      </c>
      <c r="BS28" s="22">
        <v>2.9472342334295099</v>
      </c>
      <c r="BT28" s="225">
        <f t="shared" si="29"/>
        <v>6.25E-2</v>
      </c>
      <c r="BU28" s="73">
        <f t="shared" si="30"/>
        <v>47.155747734872158</v>
      </c>
      <c r="BV28" s="99">
        <f t="shared" si="31"/>
        <v>0.14583333333333334</v>
      </c>
      <c r="BW28" s="384" t="s">
        <v>15</v>
      </c>
      <c r="BX28" s="388">
        <v>6.8768798780021898</v>
      </c>
      <c r="BY28" s="532">
        <f t="shared" si="36"/>
        <v>0.14583333333333334</v>
      </c>
      <c r="BZ28" s="388">
        <v>9.8241141114316992</v>
      </c>
      <c r="CA28" s="532">
        <f t="shared" si="36"/>
        <v>0.20833333333333331</v>
      </c>
      <c r="CB28" s="388">
        <v>14.73617116714755</v>
      </c>
      <c r="CC28" s="532">
        <f t="shared" si="36"/>
        <v>0.3125</v>
      </c>
      <c r="CD28" s="388">
        <v>8.8417027002885291</v>
      </c>
      <c r="CE28" s="532">
        <f t="shared" si="36"/>
        <v>0.1875</v>
      </c>
      <c r="CF28" s="388">
        <v>6.8768798780021898</v>
      </c>
      <c r="CG28" s="532">
        <f t="shared" si="36"/>
        <v>0.14583333333333334</v>
      </c>
      <c r="CH28" s="534">
        <f t="shared" si="37"/>
        <v>47.155747734872158</v>
      </c>
      <c r="CI28" s="382">
        <f t="shared" si="38"/>
        <v>0.35416666666666663</v>
      </c>
      <c r="CJ28" s="384" t="s">
        <v>15</v>
      </c>
      <c r="CK28" s="388">
        <f t="shared" si="39"/>
        <v>16.70099398943389</v>
      </c>
      <c r="CL28" s="532">
        <f t="shared" si="40"/>
        <v>0.35416666666666669</v>
      </c>
      <c r="CM28" s="388">
        <f t="shared" si="41"/>
        <v>23.577873867436079</v>
      </c>
      <c r="CN28" s="532">
        <f t="shared" si="42"/>
        <v>0.5</v>
      </c>
      <c r="CO28" s="388">
        <f t="shared" si="43"/>
        <v>6.8768798780021898</v>
      </c>
      <c r="CP28" s="532">
        <f t="shared" si="43"/>
        <v>0.14583333333333334</v>
      </c>
      <c r="CQ28" s="534">
        <f t="shared" si="44"/>
        <v>47.155747734872158</v>
      </c>
    </row>
    <row r="29" spans="1:95" x14ac:dyDescent="0.2">
      <c r="A29" s="1">
        <v>97233</v>
      </c>
      <c r="B29" s="34" t="s">
        <v>16</v>
      </c>
      <c r="C29" s="22">
        <v>637</v>
      </c>
      <c r="D29" s="23">
        <v>0.32936918304033092</v>
      </c>
      <c r="E29" s="22">
        <v>512.50934299999994</v>
      </c>
      <c r="F29" s="348">
        <v>0.2765835635599479</v>
      </c>
      <c r="G29" s="22">
        <v>467.98015203155103</v>
      </c>
      <c r="H29" s="281">
        <v>0.24932346938281899</v>
      </c>
      <c r="I29" s="22">
        <f t="shared" si="13"/>
        <v>-44.529190968448916</v>
      </c>
      <c r="J29" s="281">
        <f t="shared" si="14"/>
        <v>-8.6884642351678879E-2</v>
      </c>
      <c r="K29" s="508">
        <v>-1.8014376988039316E-2</v>
      </c>
      <c r="L29" s="473">
        <v>-2.3871645539392361E-2</v>
      </c>
      <c r="M29" s="473">
        <v>-2.1783785394754784E-2</v>
      </c>
      <c r="O29" s="819">
        <v>3.9912816715104</v>
      </c>
      <c r="P29" s="225">
        <f t="shared" si="60"/>
        <v>0.33333333333333331</v>
      </c>
      <c r="Q29" s="820">
        <v>3.9912816715104</v>
      </c>
      <c r="R29" s="225">
        <f t="shared" si="60"/>
        <v>0.33333333333333331</v>
      </c>
      <c r="S29" s="820">
        <v>1.9956408357552</v>
      </c>
      <c r="T29" s="225">
        <f t="shared" si="0"/>
        <v>0.16666666666666666</v>
      </c>
      <c r="U29" s="820">
        <v>0</v>
      </c>
      <c r="V29" s="225">
        <f t="shared" si="1"/>
        <v>0</v>
      </c>
      <c r="W29" s="820">
        <v>1.9956408357552</v>
      </c>
      <c r="X29" s="225">
        <f t="shared" si="2"/>
        <v>0.16666666666666666</v>
      </c>
      <c r="Y29" s="73">
        <f t="shared" si="17"/>
        <v>11.9738450145312</v>
      </c>
      <c r="Z29" s="527">
        <f t="shared" si="18"/>
        <v>2.5766801733911457E-3</v>
      </c>
      <c r="AA29" s="491" t="s">
        <v>16</v>
      </c>
      <c r="AB29" s="489">
        <v>24.945510446939927</v>
      </c>
      <c r="AC29" s="709">
        <f t="shared" si="3"/>
        <v>0.15337199254556697</v>
      </c>
      <c r="AD29" s="489">
        <v>26.94115128269512</v>
      </c>
      <c r="AE29" s="709">
        <f t="shared" si="4"/>
        <v>0.1656417519492123</v>
      </c>
      <c r="AF29" s="489"/>
      <c r="AG29" s="709">
        <f t="shared" si="5"/>
        <v>0</v>
      </c>
      <c r="AH29" s="489">
        <v>103.7733234592701</v>
      </c>
      <c r="AI29" s="709">
        <f t="shared" si="6"/>
        <v>0.63802748898955852</v>
      </c>
      <c r="AJ29" s="489">
        <v>0</v>
      </c>
      <c r="AK29" s="709">
        <f t="shared" si="7"/>
        <v>0</v>
      </c>
      <c r="AL29" s="489">
        <v>6.9871189721012623</v>
      </c>
      <c r="AM29" s="709">
        <f t="shared" si="8"/>
        <v>4.2958766515662189E-2</v>
      </c>
      <c r="AN29" s="322">
        <f t="shared" si="19"/>
        <v>162.64710416100641</v>
      </c>
      <c r="AO29" s="821">
        <f t="shared" si="45"/>
        <v>0.51923076923076916</v>
      </c>
      <c r="AQ29" s="34" t="s">
        <v>16</v>
      </c>
      <c r="AR29" s="22">
        <v>6.9847429251432001</v>
      </c>
      <c r="AS29" s="225">
        <f t="shared" si="61"/>
        <v>0.58333333333333337</v>
      </c>
      <c r="AT29" s="22">
        <v>4.989102089388</v>
      </c>
      <c r="AU29" s="225">
        <f t="shared" si="62"/>
        <v>0.41666666666666669</v>
      </c>
      <c r="AV29" s="22">
        <f t="shared" si="63"/>
        <v>0</v>
      </c>
      <c r="AW29" s="225">
        <f t="shared" si="64"/>
        <v>0</v>
      </c>
      <c r="AX29" s="816">
        <v>0</v>
      </c>
      <c r="AY29" s="817">
        <f t="shared" si="65"/>
        <v>0</v>
      </c>
      <c r="AZ29" s="816">
        <v>0</v>
      </c>
      <c r="BA29" s="817">
        <f t="shared" si="11"/>
        <v>0</v>
      </c>
      <c r="BB29" s="816">
        <v>0</v>
      </c>
      <c r="BC29" s="817">
        <f t="shared" si="12"/>
        <v>0</v>
      </c>
      <c r="BD29" s="816">
        <v>0</v>
      </c>
      <c r="BE29" s="817">
        <v>0</v>
      </c>
      <c r="BF29" s="822">
        <f t="shared" si="23"/>
        <v>11.9738450145312</v>
      </c>
      <c r="BH29" s="34" t="s">
        <v>16</v>
      </c>
      <c r="BI29" s="22">
        <v>0</v>
      </c>
      <c r="BJ29" s="225">
        <f t="shared" si="24"/>
        <v>0</v>
      </c>
      <c r="BK29" s="22">
        <v>1.9956408357552</v>
      </c>
      <c r="BL29" s="225">
        <f t="shared" si="25"/>
        <v>0.16666666666666666</v>
      </c>
      <c r="BM29" s="22">
        <v>2.9934612536328</v>
      </c>
      <c r="BN29" s="225">
        <f t="shared" si="26"/>
        <v>0.25</v>
      </c>
      <c r="BO29" s="22">
        <v>4.989102089388</v>
      </c>
      <c r="BP29" s="225">
        <f t="shared" si="27"/>
        <v>0.41666666666666669</v>
      </c>
      <c r="BQ29" s="22">
        <v>0.99782041787760001</v>
      </c>
      <c r="BR29" s="225">
        <f t="shared" si="28"/>
        <v>8.3333333333333329E-2</v>
      </c>
      <c r="BS29" s="22">
        <v>0.99782041787760001</v>
      </c>
      <c r="BT29" s="225">
        <f t="shared" si="29"/>
        <v>8.3333333333333329E-2</v>
      </c>
      <c r="BU29" s="73">
        <f t="shared" si="30"/>
        <v>11.9738450145312</v>
      </c>
      <c r="BV29" s="99">
        <f t="shared" si="31"/>
        <v>0.16666666666666666</v>
      </c>
      <c r="BW29" s="384" t="s">
        <v>16</v>
      </c>
      <c r="BX29" s="388">
        <v>2.9934612536328</v>
      </c>
      <c r="BY29" s="532">
        <f t="shared" si="36"/>
        <v>0.25</v>
      </c>
      <c r="BZ29" s="388">
        <v>0.99782041787760001</v>
      </c>
      <c r="CA29" s="532">
        <f t="shared" si="36"/>
        <v>8.3333333333333329E-2</v>
      </c>
      <c r="CB29" s="388">
        <v>5.9869225072656</v>
      </c>
      <c r="CC29" s="532">
        <f t="shared" si="36"/>
        <v>0.5</v>
      </c>
      <c r="CD29" s="388">
        <v>1.9956408357552</v>
      </c>
      <c r="CE29" s="532">
        <f t="shared" si="36"/>
        <v>0.16666666666666666</v>
      </c>
      <c r="CF29" s="388">
        <v>0</v>
      </c>
      <c r="CG29" s="532">
        <f t="shared" si="36"/>
        <v>0</v>
      </c>
      <c r="CH29" s="534">
        <f t="shared" si="37"/>
        <v>11.9738450145312</v>
      </c>
      <c r="CI29" s="382">
        <f t="shared" si="38"/>
        <v>0.33333333333333331</v>
      </c>
      <c r="CJ29" s="384" t="s">
        <v>16</v>
      </c>
      <c r="CK29" s="388">
        <f t="shared" si="39"/>
        <v>3.9912816715104</v>
      </c>
      <c r="CL29" s="532">
        <f t="shared" si="40"/>
        <v>0.33333333333333331</v>
      </c>
      <c r="CM29" s="388">
        <f t="shared" si="41"/>
        <v>7.9825633430208001</v>
      </c>
      <c r="CN29" s="532">
        <f t="shared" si="42"/>
        <v>0.66666666666666663</v>
      </c>
      <c r="CO29" s="388">
        <f t="shared" si="43"/>
        <v>0</v>
      </c>
      <c r="CP29" s="532">
        <f t="shared" si="43"/>
        <v>0</v>
      </c>
      <c r="CQ29" s="534">
        <f t="shared" si="44"/>
        <v>11.9738450145312</v>
      </c>
    </row>
    <row r="30" spans="1:95" x14ac:dyDescent="0.2">
      <c r="A30" s="1">
        <v>97219</v>
      </c>
      <c r="B30" s="34" t="s">
        <v>31</v>
      </c>
      <c r="C30" s="22">
        <v>710</v>
      </c>
      <c r="D30" s="23">
        <v>0.38503253796095444</v>
      </c>
      <c r="E30" s="22">
        <v>602.26854900000001</v>
      </c>
      <c r="F30" s="348">
        <v>0.35806691400598506</v>
      </c>
      <c r="G30" s="22">
        <v>552.1143440252697</v>
      </c>
      <c r="H30" s="281">
        <v>0.33830535785862137</v>
      </c>
      <c r="I30" s="22">
        <f t="shared" si="13"/>
        <v>-50.154204974730305</v>
      </c>
      <c r="J30" s="281">
        <f t="shared" si="14"/>
        <v>-8.3275484097593652E-2</v>
      </c>
      <c r="K30" s="508">
        <v>-1.7239326750850603E-2</v>
      </c>
      <c r="L30" s="473">
        <v>-1.8118465028736153E-2</v>
      </c>
      <c r="M30" s="473">
        <v>-1.7804577389215703E-2</v>
      </c>
      <c r="O30" s="819">
        <v>8.8732662432633003</v>
      </c>
      <c r="P30" s="225">
        <f t="shared" si="60"/>
        <v>0.28124999999999994</v>
      </c>
      <c r="Q30" s="820">
        <v>10.845103186210702</v>
      </c>
      <c r="R30" s="225">
        <f t="shared" si="60"/>
        <v>0.34375</v>
      </c>
      <c r="S30" s="820">
        <v>7.8873477717896003</v>
      </c>
      <c r="T30" s="225">
        <f t="shared" si="0"/>
        <v>0.24999999999999997</v>
      </c>
      <c r="U30" s="820">
        <v>1.9718369429474001</v>
      </c>
      <c r="V30" s="225">
        <f t="shared" si="1"/>
        <v>6.2499999999999993E-2</v>
      </c>
      <c r="W30" s="820">
        <v>1.9718369429474001</v>
      </c>
      <c r="X30" s="225">
        <f t="shared" si="2"/>
        <v>6.2499999999999993E-2</v>
      </c>
      <c r="Y30" s="73">
        <f t="shared" si="17"/>
        <v>31.549391087158405</v>
      </c>
      <c r="Z30" s="527">
        <f t="shared" si="18"/>
        <v>6.7891884685486858E-3</v>
      </c>
      <c r="AA30" s="491" t="s">
        <v>31</v>
      </c>
      <c r="AB30" s="489">
        <v>43.380412744842623</v>
      </c>
      <c r="AC30" s="709">
        <f t="shared" si="3"/>
        <v>0.19130434782608699</v>
      </c>
      <c r="AD30" s="489">
        <v>65.070619117263931</v>
      </c>
      <c r="AE30" s="709">
        <f t="shared" si="4"/>
        <v>0.28695652173913044</v>
      </c>
      <c r="AF30" s="489"/>
      <c r="AG30" s="709">
        <f t="shared" si="5"/>
        <v>0</v>
      </c>
      <c r="AH30" s="489">
        <v>108.45103186210655</v>
      </c>
      <c r="AI30" s="709">
        <f t="shared" si="6"/>
        <v>0.47826086956521741</v>
      </c>
      <c r="AJ30" s="489">
        <v>0</v>
      </c>
      <c r="AK30" s="709">
        <f t="shared" si="7"/>
        <v>0</v>
      </c>
      <c r="AL30" s="489">
        <v>9.8591847147369602</v>
      </c>
      <c r="AM30" s="709">
        <f t="shared" si="8"/>
        <v>4.3478260869565223E-2</v>
      </c>
      <c r="AN30" s="322">
        <f t="shared" si="19"/>
        <v>226.76124843895005</v>
      </c>
      <c r="AO30" s="821">
        <f t="shared" si="45"/>
        <v>0.6</v>
      </c>
      <c r="AQ30" s="34" t="s">
        <v>31</v>
      </c>
      <c r="AR30" s="22">
        <v>21.6902063724214</v>
      </c>
      <c r="AS30" s="225">
        <f t="shared" si="61"/>
        <v>0.68749999999999989</v>
      </c>
      <c r="AT30" s="22">
        <v>9.8591847147370011</v>
      </c>
      <c r="AU30" s="225">
        <f t="shared" si="62"/>
        <v>0.3125</v>
      </c>
      <c r="AV30" s="22">
        <f t="shared" si="63"/>
        <v>0</v>
      </c>
      <c r="AW30" s="225">
        <f t="shared" si="64"/>
        <v>0</v>
      </c>
      <c r="AX30" s="816">
        <v>0</v>
      </c>
      <c r="AY30" s="817">
        <f t="shared" si="65"/>
        <v>0</v>
      </c>
      <c r="AZ30" s="816">
        <v>0</v>
      </c>
      <c r="BA30" s="817">
        <f t="shared" si="11"/>
        <v>0</v>
      </c>
      <c r="BB30" s="816">
        <v>0</v>
      </c>
      <c r="BC30" s="817">
        <f t="shared" si="12"/>
        <v>0</v>
      </c>
      <c r="BD30" s="816">
        <v>0</v>
      </c>
      <c r="BE30" s="817">
        <v>0</v>
      </c>
      <c r="BF30" s="822">
        <f t="shared" si="23"/>
        <v>31.549391087158401</v>
      </c>
      <c r="BH30" s="34" t="s">
        <v>31</v>
      </c>
      <c r="BI30" s="22">
        <v>0</v>
      </c>
      <c r="BJ30" s="225">
        <f t="shared" si="24"/>
        <v>0</v>
      </c>
      <c r="BK30" s="22">
        <v>4.9295923573685005</v>
      </c>
      <c r="BL30" s="225">
        <f t="shared" si="25"/>
        <v>0.15625</v>
      </c>
      <c r="BM30" s="22">
        <v>14.788777072105505</v>
      </c>
      <c r="BN30" s="225">
        <f t="shared" si="26"/>
        <v>0.46875000000000011</v>
      </c>
      <c r="BO30" s="22">
        <v>6.9014293003159004</v>
      </c>
      <c r="BP30" s="225">
        <f t="shared" si="27"/>
        <v>0.21874999999999997</v>
      </c>
      <c r="BQ30" s="22">
        <v>3.9436738858948002</v>
      </c>
      <c r="BR30" s="225">
        <f t="shared" si="28"/>
        <v>0.12499999999999999</v>
      </c>
      <c r="BS30" s="22">
        <v>0.98591847147370004</v>
      </c>
      <c r="BT30" s="225">
        <f t="shared" si="29"/>
        <v>3.1249999999999997E-2</v>
      </c>
      <c r="BU30" s="73">
        <f t="shared" si="30"/>
        <v>31.549391087158405</v>
      </c>
      <c r="BV30" s="99">
        <f t="shared" si="31"/>
        <v>0.15625</v>
      </c>
      <c r="BW30" s="384" t="s">
        <v>31</v>
      </c>
      <c r="BX30" s="388">
        <v>1.9718369429474001</v>
      </c>
      <c r="BY30" s="532">
        <f t="shared" si="36"/>
        <v>6.25E-2</v>
      </c>
      <c r="BZ30" s="388">
        <v>8.8732662432633003</v>
      </c>
      <c r="CA30" s="532">
        <f t="shared" si="36"/>
        <v>0.28125</v>
      </c>
      <c r="CB30" s="388">
        <v>6.9014293003159004</v>
      </c>
      <c r="CC30" s="532">
        <f t="shared" si="36"/>
        <v>0.21875</v>
      </c>
      <c r="CD30" s="388">
        <v>9.8591847147370011</v>
      </c>
      <c r="CE30" s="532">
        <f t="shared" si="36"/>
        <v>0.3125</v>
      </c>
      <c r="CF30" s="388">
        <v>3.9436738858948002</v>
      </c>
      <c r="CG30" s="532">
        <f t="shared" si="36"/>
        <v>0.125</v>
      </c>
      <c r="CH30" s="534">
        <f t="shared" si="37"/>
        <v>31.549391087158401</v>
      </c>
      <c r="CI30" s="382">
        <f t="shared" si="38"/>
        <v>0.34375</v>
      </c>
      <c r="CJ30" s="384" t="s">
        <v>31</v>
      </c>
      <c r="CK30" s="388">
        <f t="shared" si="39"/>
        <v>10.8451031862107</v>
      </c>
      <c r="CL30" s="532">
        <f t="shared" si="40"/>
        <v>0.34375</v>
      </c>
      <c r="CM30" s="388">
        <f t="shared" si="41"/>
        <v>16.760614015052901</v>
      </c>
      <c r="CN30" s="532">
        <f t="shared" si="42"/>
        <v>0.53125</v>
      </c>
      <c r="CO30" s="388">
        <f t="shared" si="43"/>
        <v>3.9436738858948002</v>
      </c>
      <c r="CP30" s="532">
        <f t="shared" si="43"/>
        <v>0.125</v>
      </c>
      <c r="CQ30" s="534">
        <f t="shared" si="44"/>
        <v>31.549391087158401</v>
      </c>
    </row>
    <row r="31" spans="1:95" x14ac:dyDescent="0.2">
      <c r="A31" s="1">
        <v>97225</v>
      </c>
      <c r="B31" s="35" t="s">
        <v>20</v>
      </c>
      <c r="C31" s="24">
        <v>1473</v>
      </c>
      <c r="D31" s="25">
        <v>0.33183149357963504</v>
      </c>
      <c r="E31" s="22">
        <v>1465.342993</v>
      </c>
      <c r="F31" s="349">
        <v>0.32592148420818506</v>
      </c>
      <c r="G31" s="22">
        <v>1300.4086811064626</v>
      </c>
      <c r="H31" s="282">
        <v>0.3034792721368651</v>
      </c>
      <c r="I31" s="24">
        <f t="shared" si="13"/>
        <v>-164.93431189353737</v>
      </c>
      <c r="J31" s="282">
        <f t="shared" si="14"/>
        <v>-0.11255679570000672</v>
      </c>
      <c r="K31" s="509">
        <v>-2.3599229135531918E-2</v>
      </c>
      <c r="L31" s="473">
        <v>-5.7892097163425582E-4</v>
      </c>
      <c r="M31" s="473">
        <v>-8.8621088404280401E-3</v>
      </c>
      <c r="O31" s="819">
        <v>6.1055109598749002</v>
      </c>
      <c r="P31" s="225">
        <f t="shared" si="60"/>
        <v>8.0000000000000043E-2</v>
      </c>
      <c r="Q31" s="820">
        <v>11.193436759770652</v>
      </c>
      <c r="R31" s="225">
        <f t="shared" si="60"/>
        <v>0.14666666666666675</v>
      </c>
      <c r="S31" s="820">
        <v>51.896843158936605</v>
      </c>
      <c r="T31" s="225">
        <f t="shared" si="0"/>
        <v>0.67999999999999972</v>
      </c>
      <c r="U31" s="820">
        <v>5.0879257998957499</v>
      </c>
      <c r="V31" s="225">
        <f t="shared" si="1"/>
        <v>6.6666666666666693E-2</v>
      </c>
      <c r="W31" s="820">
        <v>2.0351703199582998</v>
      </c>
      <c r="X31" s="225">
        <f t="shared" si="2"/>
        <v>2.6666666666666675E-2</v>
      </c>
      <c r="Y31" s="73">
        <f t="shared" si="17"/>
        <v>76.318886998436213</v>
      </c>
      <c r="Z31" s="527">
        <f t="shared" si="18"/>
        <v>1.6423242721573601E-2</v>
      </c>
      <c r="AA31" s="493" t="s">
        <v>20</v>
      </c>
      <c r="AB31" s="489">
        <v>86.429585251336604</v>
      </c>
      <c r="AC31" s="710">
        <f t="shared" si="3"/>
        <v>0.17514883899538469</v>
      </c>
      <c r="AD31" s="489">
        <v>112.95195275768566</v>
      </c>
      <c r="AE31" s="710">
        <f t="shared" si="4"/>
        <v>0.22889619717878076</v>
      </c>
      <c r="AF31" s="489"/>
      <c r="AG31" s="710">
        <f t="shared" si="5"/>
        <v>0</v>
      </c>
      <c r="AH31" s="489">
        <v>240.1500977550794</v>
      </c>
      <c r="AI31" s="710">
        <f t="shared" si="6"/>
        <v>0.48666218499272301</v>
      </c>
      <c r="AJ31" s="489">
        <v>4.0703406399165996</v>
      </c>
      <c r="AK31" s="710">
        <f t="shared" si="7"/>
        <v>8.2485116100461525E-3</v>
      </c>
      <c r="AL31" s="489">
        <v>49.86167283897835</v>
      </c>
      <c r="AM31" s="710">
        <f t="shared" si="8"/>
        <v>0.10104426722306538</v>
      </c>
      <c r="AN31" s="324">
        <f t="shared" si="19"/>
        <v>493.46364924299661</v>
      </c>
      <c r="AO31" s="823">
        <f t="shared" si="45"/>
        <v>0.56651159322772615</v>
      </c>
      <c r="AQ31" s="35" t="s">
        <v>20</v>
      </c>
      <c r="AR31" s="24">
        <v>19.334118039603847</v>
      </c>
      <c r="AS31" s="221">
        <f t="shared" si="61"/>
        <v>0.25333333333333341</v>
      </c>
      <c r="AT31" s="24">
        <v>55.967183798853199</v>
      </c>
      <c r="AU31" s="221">
        <f t="shared" si="62"/>
        <v>0.73333333333333306</v>
      </c>
      <c r="AV31" s="24">
        <f t="shared" si="63"/>
        <v>1.0175851599791499</v>
      </c>
      <c r="AW31" s="221">
        <f t="shared" si="64"/>
        <v>1.3333333333333338E-2</v>
      </c>
      <c r="AX31" s="824">
        <v>1.0175851599791499</v>
      </c>
      <c r="AY31" s="825">
        <f t="shared" si="65"/>
        <v>1.3333333333333338E-2</v>
      </c>
      <c r="AZ31" s="824">
        <v>0</v>
      </c>
      <c r="BA31" s="825">
        <f t="shared" si="11"/>
        <v>0</v>
      </c>
      <c r="BB31" s="824">
        <v>0</v>
      </c>
      <c r="BC31" s="825">
        <f t="shared" si="12"/>
        <v>0</v>
      </c>
      <c r="BD31" s="824">
        <v>0</v>
      </c>
      <c r="BE31" s="825">
        <v>0</v>
      </c>
      <c r="BF31" s="826">
        <f t="shared" si="23"/>
        <v>76.318886998436199</v>
      </c>
      <c r="BH31" s="35" t="s">
        <v>20</v>
      </c>
      <c r="BI31" s="24">
        <v>3.0527554799374497</v>
      </c>
      <c r="BJ31" s="221">
        <f t="shared" si="24"/>
        <v>4.0000000000000015E-2</v>
      </c>
      <c r="BK31" s="24">
        <v>4.0703406399165996</v>
      </c>
      <c r="BL31" s="221">
        <f t="shared" si="25"/>
        <v>5.3333333333333351E-2</v>
      </c>
      <c r="BM31" s="24">
        <v>26.457214159457887</v>
      </c>
      <c r="BN31" s="221">
        <f t="shared" si="26"/>
        <v>0.34666666666666668</v>
      </c>
      <c r="BO31" s="24">
        <v>30.527554799374482</v>
      </c>
      <c r="BP31" s="221">
        <f t="shared" si="27"/>
        <v>0.39999999999999997</v>
      </c>
      <c r="BQ31" s="24">
        <v>9.1582664398123512</v>
      </c>
      <c r="BR31" s="221">
        <f t="shared" si="28"/>
        <v>0.12000000000000008</v>
      </c>
      <c r="BS31" s="24">
        <v>3.0527554799374497</v>
      </c>
      <c r="BT31" s="221">
        <f t="shared" si="29"/>
        <v>4.0000000000000015E-2</v>
      </c>
      <c r="BU31" s="74">
        <f t="shared" si="30"/>
        <v>76.318886998436213</v>
      </c>
      <c r="BV31" s="99">
        <f t="shared" si="31"/>
        <v>9.3333333333333365E-2</v>
      </c>
      <c r="BW31" s="389" t="s">
        <v>20</v>
      </c>
      <c r="BX31" s="393">
        <v>7.1230961198540506</v>
      </c>
      <c r="BY31" s="535">
        <f t="shared" si="36"/>
        <v>9.3333333333333351E-2</v>
      </c>
      <c r="BZ31" s="393">
        <v>20.351703199582996</v>
      </c>
      <c r="CA31" s="535">
        <f t="shared" si="36"/>
        <v>0.26666666666666666</v>
      </c>
      <c r="CB31" s="393">
        <v>28.492384479416184</v>
      </c>
      <c r="CC31" s="535">
        <f t="shared" si="36"/>
        <v>0.37333333333333318</v>
      </c>
      <c r="CD31" s="393">
        <v>10.175851599791502</v>
      </c>
      <c r="CE31" s="535">
        <f t="shared" si="36"/>
        <v>0.13333333333333336</v>
      </c>
      <c r="CF31" s="393">
        <v>10.175851599791502</v>
      </c>
      <c r="CG31" s="535">
        <f t="shared" si="36"/>
        <v>0.13333333333333336</v>
      </c>
      <c r="CH31" s="536">
        <f t="shared" si="37"/>
        <v>76.318886998436241</v>
      </c>
      <c r="CI31" s="382">
        <f t="shared" si="38"/>
        <v>0.36</v>
      </c>
      <c r="CJ31" s="389" t="s">
        <v>20</v>
      </c>
      <c r="CK31" s="393">
        <f t="shared" si="39"/>
        <v>27.474799319437047</v>
      </c>
      <c r="CL31" s="535">
        <f t="shared" si="40"/>
        <v>0.36000000000000004</v>
      </c>
      <c r="CM31" s="393">
        <f t="shared" si="41"/>
        <v>38.668236079207688</v>
      </c>
      <c r="CN31" s="535">
        <f t="shared" si="42"/>
        <v>0.50666666666666671</v>
      </c>
      <c r="CO31" s="393">
        <f t="shared" si="43"/>
        <v>10.175851599791502</v>
      </c>
      <c r="CP31" s="535">
        <f t="shared" si="43"/>
        <v>0.13333333333333336</v>
      </c>
      <c r="CQ31" s="536">
        <f t="shared" si="44"/>
        <v>76.318886998436227</v>
      </c>
    </row>
    <row r="32" spans="1:95" x14ac:dyDescent="0.2">
      <c r="A32" s="3"/>
      <c r="B32" s="37" t="s">
        <v>37</v>
      </c>
      <c r="C32" s="26">
        <v>8293</v>
      </c>
      <c r="D32" s="27">
        <v>0.35385731353473288</v>
      </c>
      <c r="E32" s="26">
        <v>7771.4352849999996</v>
      </c>
      <c r="F32" s="352">
        <v>0.32676429739730056</v>
      </c>
      <c r="G32" s="26">
        <v>6935.7067156805961</v>
      </c>
      <c r="H32" s="278">
        <v>0.29637239191866527</v>
      </c>
      <c r="I32" s="26">
        <f t="shared" si="13"/>
        <v>-835.7285693194035</v>
      </c>
      <c r="J32" s="278">
        <f t="shared" si="14"/>
        <v>-0.10753850976955071</v>
      </c>
      <c r="K32" s="511">
        <v>-2.2497454361342095E-2</v>
      </c>
      <c r="L32" s="474">
        <v>-7.1914520609374089E-3</v>
      </c>
      <c r="M32" s="474">
        <v>-1.2685200977057609E-2</v>
      </c>
      <c r="O32" s="287">
        <f>SUM(O24:O31)</f>
        <v>41.916724582092307</v>
      </c>
      <c r="P32" s="218">
        <f t="shared" si="60"/>
        <v>0.17527165986716389</v>
      </c>
      <c r="Q32" s="219">
        <f>SUM(Q24:Q31)</f>
        <v>66.623542243705401</v>
      </c>
      <c r="R32" s="218">
        <f t="shared" si="60"/>
        <v>0.27858137656760296</v>
      </c>
      <c r="S32" s="219">
        <f>SUM(S24:S31)</f>
        <v>97.676611626075527</v>
      </c>
      <c r="T32" s="218">
        <f t="shared" si="0"/>
        <v>0.40842747186445405</v>
      </c>
      <c r="U32" s="219">
        <f>SUM(U24:U31)</f>
        <v>14.994898839528551</v>
      </c>
      <c r="V32" s="218">
        <f t="shared" si="1"/>
        <v>6.270005195652123E-2</v>
      </c>
      <c r="W32" s="219">
        <f>SUM(W24:W31)</f>
        <v>17.941116073449379</v>
      </c>
      <c r="X32" s="218">
        <f t="shared" si="2"/>
        <v>7.5019439744257871E-2</v>
      </c>
      <c r="Y32" s="76">
        <f t="shared" si="17"/>
        <v>239.15289336485117</v>
      </c>
      <c r="Z32" s="527">
        <f t="shared" si="18"/>
        <v>5.1463879647223341E-2</v>
      </c>
      <c r="AA32" s="496" t="s">
        <v>37</v>
      </c>
      <c r="AB32" s="304">
        <f>SUM(AB24:AB31)</f>
        <v>439.107017906637</v>
      </c>
      <c r="AC32" s="155">
        <f t="shared" si="3"/>
        <v>0.16238485862592222</v>
      </c>
      <c r="AD32" s="304">
        <f>SUM(AD24:AD31)</f>
        <v>478.01162057762969</v>
      </c>
      <c r="AE32" s="155">
        <f t="shared" si="4"/>
        <v>0.17677205388129402</v>
      </c>
      <c r="AF32" s="304"/>
      <c r="AG32" s="155">
        <f t="shared" si="5"/>
        <v>0</v>
      </c>
      <c r="AH32" s="304">
        <f>SUM(AH24:AH31)</f>
        <v>1583.5916938696023</v>
      </c>
      <c r="AI32" s="155">
        <f t="shared" si="6"/>
        <v>0.58562332835426378</v>
      </c>
      <c r="AJ32" s="304">
        <f>SUM(AJ24:AJ31)</f>
        <v>9.0016522235408161</v>
      </c>
      <c r="AK32" s="155">
        <f t="shared" si="7"/>
        <v>3.3288742017559543E-3</v>
      </c>
      <c r="AL32" s="304">
        <f>SUM(AL24:AL31)</f>
        <v>194.40108127305615</v>
      </c>
      <c r="AM32" s="155">
        <f t="shared" si="8"/>
        <v>7.1890884936764071E-2</v>
      </c>
      <c r="AN32" s="326">
        <f t="shared" si="19"/>
        <v>2704.1130658504658</v>
      </c>
      <c r="AO32" s="321">
        <f t="shared" si="45"/>
        <v>0.52121023444430847</v>
      </c>
      <c r="AQ32" s="37" t="s">
        <v>37</v>
      </c>
      <c r="AR32" s="26">
        <f>SUM(AR24:AR31)</f>
        <v>109.53033110551991</v>
      </c>
      <c r="AS32" s="218">
        <f>AR32/$BF32</f>
        <v>0.4579929164328389</v>
      </c>
      <c r="AT32" s="26">
        <f>SUM(AT24:AT31)</f>
        <v>126.59948664723936</v>
      </c>
      <c r="AU32" s="218">
        <f>AT32/$BF32</f>
        <v>0.52936631819920932</v>
      </c>
      <c r="AV32" s="26">
        <f>SUM(AV24:AV31)</f>
        <v>3.02307561209187</v>
      </c>
      <c r="AW32" s="218">
        <f t="shared" ref="AW32:AW33" si="66">AV32/$BF32</f>
        <v>1.2640765367951758E-2</v>
      </c>
      <c r="AX32" s="832">
        <f>SUM(AX24:AX31)</f>
        <v>1.0175851599791499</v>
      </c>
      <c r="AY32" s="833">
        <f t="shared" si="47"/>
        <v>4.2549565077881959E-3</v>
      </c>
      <c r="AZ32" s="832">
        <f>SUM(AZ24:AZ31)</f>
        <v>0</v>
      </c>
      <c r="BA32" s="833">
        <f t="shared" si="11"/>
        <v>0</v>
      </c>
      <c r="BB32" s="832">
        <f>SUM(BB24:BB31)</f>
        <v>0</v>
      </c>
      <c r="BC32" s="833">
        <f t="shared" si="12"/>
        <v>0</v>
      </c>
      <c r="BD32" s="832">
        <f>SUM(BD24:BD31)</f>
        <v>2.0054904521127201</v>
      </c>
      <c r="BE32" s="833">
        <f t="shared" ref="BE32:BE33" si="67">BD32/$BF32</f>
        <v>8.3858088601635617E-3</v>
      </c>
      <c r="BF32" s="834">
        <f t="shared" si="23"/>
        <v>239.15289336485114</v>
      </c>
      <c r="BH32" s="37" t="s">
        <v>37</v>
      </c>
      <c r="BI32" s="26">
        <f>SUM(BI24:BI31)</f>
        <v>8.0054801654796801</v>
      </c>
      <c r="BJ32" s="218">
        <f t="shared" si="24"/>
        <v>3.3474318678915316E-2</v>
      </c>
      <c r="BK32" s="26">
        <f>SUM(BK24:BK31)</f>
        <v>23.946007981970425</v>
      </c>
      <c r="BL32" s="218">
        <f t="shared" si="25"/>
        <v>0.10012844772669525</v>
      </c>
      <c r="BM32" s="26">
        <f>SUM(BM24:BM31)</f>
        <v>75.044236177691815</v>
      </c>
      <c r="BN32" s="218">
        <f t="shared" si="26"/>
        <v>0.31379188067444569</v>
      </c>
      <c r="BO32" s="26">
        <f>SUM(BO24:BO31)</f>
        <v>89.116713750872449</v>
      </c>
      <c r="BP32" s="218">
        <f t="shared" si="27"/>
        <v>0.37263489685201578</v>
      </c>
      <c r="BQ32" s="26">
        <f>SUM(BQ24:BQ31)</f>
        <v>29.041921268831942</v>
      </c>
      <c r="BR32" s="218">
        <f t="shared" si="28"/>
        <v>0.12143662934709155</v>
      </c>
      <c r="BS32" s="26">
        <f>SUM(BS24:BS31)</f>
        <v>13.998534020004881</v>
      </c>
      <c r="BT32" s="218">
        <f t="shared" si="29"/>
        <v>5.8533826720836471E-2</v>
      </c>
      <c r="BU32" s="76">
        <f t="shared" si="30"/>
        <v>239.15289336485117</v>
      </c>
      <c r="BV32" s="99">
        <f t="shared" si="31"/>
        <v>0.13360276640561058</v>
      </c>
      <c r="BW32" s="37" t="s">
        <v>37</v>
      </c>
      <c r="BX32" s="26">
        <f>SUM(BX24:BX31)</f>
        <v>34.00419999418358</v>
      </c>
      <c r="BY32" s="218">
        <f t="shared" si="36"/>
        <v>0.14218602800806107</v>
      </c>
      <c r="BZ32" s="26">
        <f>SUM(BZ24:BZ31)</f>
        <v>51.067692476513031</v>
      </c>
      <c r="CA32" s="218">
        <f t="shared" si="36"/>
        <v>0.21353575011364906</v>
      </c>
      <c r="CB32" s="26">
        <f>SUM(CB24:CB31)</f>
        <v>80.164655584108175</v>
      </c>
      <c r="CC32" s="218">
        <f t="shared" si="36"/>
        <v>0.33520253280736656</v>
      </c>
      <c r="CD32" s="26">
        <f>SUM(CD24:CD31)</f>
        <v>38.895326928939312</v>
      </c>
      <c r="CE32" s="218">
        <f t="shared" si="36"/>
        <v>0.16263791075945994</v>
      </c>
      <c r="CF32" s="26">
        <f>SUM(CF24:CF31)</f>
        <v>35.021018381107112</v>
      </c>
      <c r="CG32" s="218">
        <f t="shared" si="36"/>
        <v>0.14643777831146332</v>
      </c>
      <c r="CH32" s="76">
        <f t="shared" si="37"/>
        <v>239.15289336485122</v>
      </c>
      <c r="CI32" s="382">
        <f t="shared" si="38"/>
        <v>0.35572177812171013</v>
      </c>
      <c r="CJ32" s="37" t="s">
        <v>37</v>
      </c>
      <c r="CK32" s="26">
        <f t="shared" si="39"/>
        <v>85.071892470696611</v>
      </c>
      <c r="CL32" s="218">
        <f t="shared" si="40"/>
        <v>0.35572177812171013</v>
      </c>
      <c r="CM32" s="26">
        <f t="shared" si="41"/>
        <v>119.05998251304749</v>
      </c>
      <c r="CN32" s="218">
        <f t="shared" si="42"/>
        <v>0.4978404435668265</v>
      </c>
      <c r="CO32" s="26">
        <f t="shared" si="43"/>
        <v>35.021018381107112</v>
      </c>
      <c r="CP32" s="218">
        <f t="shared" si="43"/>
        <v>0.14643777831146332</v>
      </c>
      <c r="CQ32" s="76">
        <f t="shared" si="44"/>
        <v>239.15289336485122</v>
      </c>
    </row>
    <row r="33" spans="1:95" ht="13.5" thickBot="1" x14ac:dyDescent="0.25">
      <c r="A33" s="3"/>
      <c r="B33" s="36" t="s">
        <v>282</v>
      </c>
      <c r="C33" s="68">
        <v>40011</v>
      </c>
      <c r="D33" s="53">
        <v>0.36939141031795858</v>
      </c>
      <c r="E33" s="68">
        <v>37142.566215999992</v>
      </c>
      <c r="F33" s="350">
        <v>0.33727336156459614</v>
      </c>
      <c r="G33" s="68">
        <v>31683.634325233492</v>
      </c>
      <c r="H33" s="279">
        <v>0.30210279017547692</v>
      </c>
      <c r="I33" s="68">
        <f t="shared" si="13"/>
        <v>-5458.9318907665001</v>
      </c>
      <c r="J33" s="279">
        <f t="shared" si="14"/>
        <v>-0.14697239439570395</v>
      </c>
      <c r="K33" s="524">
        <v>-3.1292600325428022E-2</v>
      </c>
      <c r="L33" s="522">
        <v>-8.2315742968517291E-3</v>
      </c>
      <c r="M33" s="522">
        <v>-1.6530007527818635E-2</v>
      </c>
      <c r="O33" s="286">
        <f>O32+O23+O16</f>
        <v>206.72001631163488</v>
      </c>
      <c r="P33" s="215">
        <f t="shared" si="60"/>
        <v>0.20190381308244731</v>
      </c>
      <c r="Q33" s="216">
        <f>Q32+Q23+Q16</f>
        <v>432.02272374364873</v>
      </c>
      <c r="R33" s="215">
        <f t="shared" si="60"/>
        <v>0.42195737412583595</v>
      </c>
      <c r="S33" s="216">
        <f>S32+S23+S16</f>
        <v>250.14214863825583</v>
      </c>
      <c r="T33" s="215">
        <f t="shared" si="0"/>
        <v>0.24431428810726924</v>
      </c>
      <c r="U33" s="216">
        <f>U32+U23+U16</f>
        <v>49.040419767076912</v>
      </c>
      <c r="V33" s="215">
        <f t="shared" si="1"/>
        <v>4.7897866509501459E-2</v>
      </c>
      <c r="W33" s="216">
        <f>W32+W23+W16</f>
        <v>85.928640385911336</v>
      </c>
      <c r="X33" s="215">
        <f t="shared" si="2"/>
        <v>8.392665817494617E-2</v>
      </c>
      <c r="Y33" s="75">
        <f>W33+U33+S33+Q33+O33</f>
        <v>1023.8539488465276</v>
      </c>
      <c r="Z33" s="527">
        <f t="shared" si="18"/>
        <v>0.22032556519977378</v>
      </c>
      <c r="AA33" s="495" t="s">
        <v>282</v>
      </c>
      <c r="AB33" s="302">
        <f>AB32+AB23+AB16</f>
        <v>1753.0391446183903</v>
      </c>
      <c r="AC33" s="150">
        <f t="shared" si="3"/>
        <v>0.14214586571453436</v>
      </c>
      <c r="AD33" s="302">
        <f>AD32+AD23+AD16</f>
        <v>2563.4130036892266</v>
      </c>
      <c r="AE33" s="150">
        <f t="shared" si="4"/>
        <v>0.2078553475043021</v>
      </c>
      <c r="AF33" s="302">
        <f>AF23+AF32+AF16</f>
        <v>0</v>
      </c>
      <c r="AG33" s="150">
        <f t="shared" si="5"/>
        <v>0</v>
      </c>
      <c r="AH33" s="302">
        <f>AH32+AH23+AH16</f>
        <v>7214.4481863822539</v>
      </c>
      <c r="AI33" s="150">
        <f t="shared" si="6"/>
        <v>0.58498635712392744</v>
      </c>
      <c r="AJ33" s="302">
        <f>AJ32+AJ23+AJ16</f>
        <v>67.562840057312684</v>
      </c>
      <c r="AK33" s="150">
        <f t="shared" si="7"/>
        <v>5.4783593507091522E-3</v>
      </c>
      <c r="AL33" s="302">
        <f>AL32+AL23+AL16</f>
        <v>734.21449974069856</v>
      </c>
      <c r="AM33" s="150">
        <f t="shared" si="8"/>
        <v>5.9534070306527097E-2</v>
      </c>
      <c r="AN33" s="325">
        <f t="shared" si="19"/>
        <v>12332.677674487881</v>
      </c>
      <c r="AO33" s="321">
        <f t="shared" si="45"/>
        <v>0.59387036288454687</v>
      </c>
      <c r="AQ33" s="36" t="s">
        <v>282</v>
      </c>
      <c r="AR33" s="68">
        <f>AR32+AR23+AR16</f>
        <v>483.66767698868057</v>
      </c>
      <c r="AS33" s="215">
        <f>AR33/$BF33</f>
        <v>0.47239909318470658</v>
      </c>
      <c r="AT33" s="68">
        <f>AT32+AT23+AT16</f>
        <v>531.65817323916065</v>
      </c>
      <c r="AU33" s="215">
        <f>AT33/$BF33</f>
        <v>0.51927149750032808</v>
      </c>
      <c r="AV33" s="68">
        <f>AV32+AV23+AV16</f>
        <v>8.5280986186863714</v>
      </c>
      <c r="AW33" s="215">
        <f t="shared" si="66"/>
        <v>8.3294093149653969E-3</v>
      </c>
      <c r="AX33" s="827">
        <f>AX32+AX23+AX16</f>
        <v>2.0175851599791499</v>
      </c>
      <c r="AY33" s="828">
        <f t="shared" si="47"/>
        <v>1.9705790677001915E-3</v>
      </c>
      <c r="AZ33" s="827">
        <f>AZ32+AZ23+AZ16</f>
        <v>1.00003387032004</v>
      </c>
      <c r="BA33" s="828">
        <f t="shared" si="11"/>
        <v>9.7673488630548987E-4</v>
      </c>
      <c r="BB33" s="827">
        <f>BB32+BB23+BB16</f>
        <v>3.5049891362744603</v>
      </c>
      <c r="BC33" s="828">
        <f t="shared" si="12"/>
        <v>3.4233292162648551E-3</v>
      </c>
      <c r="BD33" s="827">
        <f>BD32+BD23+BD16</f>
        <v>2.0054904521127201</v>
      </c>
      <c r="BE33" s="828">
        <f t="shared" si="67"/>
        <v>1.9587661446948588E-3</v>
      </c>
      <c r="BF33" s="829">
        <f t="shared" si="23"/>
        <v>1023.8539488465276</v>
      </c>
      <c r="BH33" s="36" t="s">
        <v>282</v>
      </c>
      <c r="BI33" s="68">
        <f>BI32+BI23+BI16</f>
        <v>32.471083721604721</v>
      </c>
      <c r="BJ33" s="215">
        <f t="shared" si="24"/>
        <v>3.1714566084534414E-2</v>
      </c>
      <c r="BK33" s="68">
        <f>BK32+BK23+BK16</f>
        <v>101.99238270534494</v>
      </c>
      <c r="BL33" s="215">
        <f t="shared" si="25"/>
        <v>9.9616144295042661E-2</v>
      </c>
      <c r="BM33" s="68">
        <f>BM32+BM23+BM16</f>
        <v>340.13022901089107</v>
      </c>
      <c r="BN33" s="215">
        <f t="shared" si="26"/>
        <v>0.33220580864495491</v>
      </c>
      <c r="BO33" s="68">
        <f>BO32+BO23+BO16</f>
        <v>376.61321274212412</v>
      </c>
      <c r="BP33" s="215">
        <f t="shared" si="27"/>
        <v>0.36783880471078517</v>
      </c>
      <c r="BQ33" s="68">
        <f>BQ32+BQ23+BQ16</f>
        <v>138.92763832004715</v>
      </c>
      <c r="BR33" s="215">
        <f t="shared" si="28"/>
        <v>0.13569087512585443</v>
      </c>
      <c r="BS33" s="68">
        <f>BS32+BS23+BS16</f>
        <v>33.719402346515821</v>
      </c>
      <c r="BT33" s="215">
        <f t="shared" si="29"/>
        <v>3.2933801138828489E-2</v>
      </c>
      <c r="BU33" s="75">
        <f t="shared" si="30"/>
        <v>1023.8539488465277</v>
      </c>
      <c r="BV33" s="99">
        <f t="shared" si="31"/>
        <v>0.13133071037957708</v>
      </c>
      <c r="BW33" s="36" t="s">
        <v>282</v>
      </c>
      <c r="BX33" s="68">
        <f>BX32+BX23+BX16</f>
        <v>129.97023419167181</v>
      </c>
      <c r="BY33" s="215">
        <f t="shared" si="36"/>
        <v>0.12694216234463523</v>
      </c>
      <c r="BZ33" s="68">
        <f>BZ32+BZ23+BZ16</f>
        <v>196.68424595707364</v>
      </c>
      <c r="CA33" s="215">
        <f t="shared" si="36"/>
        <v>0.19210185806155047</v>
      </c>
      <c r="CB33" s="68">
        <f>CB32+CB23+CB16</f>
        <v>368.04101093866939</v>
      </c>
      <c r="CC33" s="215">
        <f t="shared" si="36"/>
        <v>0.35946631973564569</v>
      </c>
      <c r="CD33" s="68">
        <f>CD32+CD23+CD16</f>
        <v>151.59446973511888</v>
      </c>
      <c r="CE33" s="215">
        <f t="shared" si="36"/>
        <v>0.14806259223388743</v>
      </c>
      <c r="CF33" s="68">
        <f>CF32+CF23+CF16</f>
        <v>177.56398802399411</v>
      </c>
      <c r="CG33" s="215">
        <f t="shared" si="36"/>
        <v>0.1734270676242812</v>
      </c>
      <c r="CH33" s="75">
        <f t="shared" si="37"/>
        <v>1023.8539488465278</v>
      </c>
      <c r="CI33" s="382">
        <f t="shared" si="38"/>
        <v>0.31904402040618574</v>
      </c>
      <c r="CJ33" s="36" t="s">
        <v>282</v>
      </c>
      <c r="CK33" s="68">
        <f t="shared" si="39"/>
        <v>326.65448014874545</v>
      </c>
      <c r="CL33" s="215">
        <f t="shared" si="40"/>
        <v>0.31904402040618574</v>
      </c>
      <c r="CM33" s="68">
        <f t="shared" si="41"/>
        <v>519.63548067378827</v>
      </c>
      <c r="CN33" s="215">
        <f t="shared" si="42"/>
        <v>0.50752891196953309</v>
      </c>
      <c r="CO33" s="68">
        <f t="shared" si="43"/>
        <v>177.56398802399411</v>
      </c>
      <c r="CP33" s="215">
        <f t="shared" si="43"/>
        <v>0.1734270676242812</v>
      </c>
      <c r="CQ33" s="75">
        <f t="shared" si="44"/>
        <v>1023.8539488465278</v>
      </c>
    </row>
    <row r="34" spans="1:95" x14ac:dyDescent="0.2">
      <c r="A34" s="1">
        <v>97210</v>
      </c>
      <c r="B34" s="33" t="s">
        <v>33</v>
      </c>
      <c r="C34" s="70">
        <v>6792</v>
      </c>
      <c r="D34" s="52">
        <v>0.36648141153617869</v>
      </c>
      <c r="E34" s="70">
        <v>6516.2577310000015</v>
      </c>
      <c r="F34" s="351">
        <v>0.3395829762363855</v>
      </c>
      <c r="G34" s="70">
        <v>5415.8252195876612</v>
      </c>
      <c r="H34" s="280">
        <v>0.2971646211022036</v>
      </c>
      <c r="I34" s="70">
        <f t="shared" si="13"/>
        <v>-1100.4325114123403</v>
      </c>
      <c r="J34" s="280">
        <f t="shared" si="14"/>
        <v>-0.16887492128760001</v>
      </c>
      <c r="K34" s="507">
        <v>-3.6319042317476513E-2</v>
      </c>
      <c r="L34" s="473">
        <v>-4.5944359718362859E-3</v>
      </c>
      <c r="M34" s="473">
        <v>-1.6042791685084712E-2</v>
      </c>
      <c r="O34" s="819">
        <v>25.08203000969128</v>
      </c>
      <c r="P34" s="228">
        <f t="shared" si="60"/>
        <v>0.19249952173040058</v>
      </c>
      <c r="Q34" s="820">
        <v>52.609034660522781</v>
      </c>
      <c r="R34" s="228">
        <f t="shared" si="60"/>
        <v>0.40376373072417643</v>
      </c>
      <c r="S34" s="820">
        <v>15.044673497059099</v>
      </c>
      <c r="T34" s="228">
        <f t="shared" si="0"/>
        <v>0.1154648348500862</v>
      </c>
      <c r="U34" s="820">
        <v>12.54293688300702</v>
      </c>
      <c r="V34" s="228">
        <f t="shared" si="1"/>
        <v>9.6264510892480643E-2</v>
      </c>
      <c r="W34" s="820">
        <v>25.017908464452738</v>
      </c>
      <c r="X34" s="228">
        <f t="shared" si="2"/>
        <v>0.19200740180285628</v>
      </c>
      <c r="Y34" s="72">
        <f t="shared" si="17"/>
        <v>130.2965835147329</v>
      </c>
      <c r="Z34" s="527">
        <f t="shared" si="18"/>
        <v>2.8038831552903685E-2</v>
      </c>
      <c r="AA34" s="488" t="s">
        <v>121</v>
      </c>
      <c r="AB34" s="489">
        <v>333.42235290754775</v>
      </c>
      <c r="AC34" s="709">
        <f t="shared" si="3"/>
        <v>0.15541162357655922</v>
      </c>
      <c r="AD34" s="489">
        <v>450.86314088457522</v>
      </c>
      <c r="AE34" s="709">
        <f t="shared" si="4"/>
        <v>0.21015199528367498</v>
      </c>
      <c r="AF34" s="489"/>
      <c r="AG34" s="709">
        <f t="shared" si="5"/>
        <v>0</v>
      </c>
      <c r="AH34" s="489">
        <v>1250.9969796241853</v>
      </c>
      <c r="AI34" s="709">
        <f t="shared" si="6"/>
        <v>0.58310269241809221</v>
      </c>
      <c r="AJ34" s="489">
        <v>4.9908269323073604</v>
      </c>
      <c r="AK34" s="709">
        <f t="shared" si="7"/>
        <v>2.326276297242059E-3</v>
      </c>
      <c r="AL34" s="489">
        <v>105.14121392223296</v>
      </c>
      <c r="AM34" s="709">
        <f t="shared" si="8"/>
        <v>4.9007412424431553E-2</v>
      </c>
      <c r="AN34" s="322">
        <f t="shared" si="19"/>
        <v>2145.4145142708485</v>
      </c>
      <c r="AO34" s="815">
        <f t="shared" si="45"/>
        <v>0.57487119735517866</v>
      </c>
      <c r="AQ34" s="33" t="s">
        <v>33</v>
      </c>
      <c r="AR34" s="70">
        <v>55.098124978778067</v>
      </c>
      <c r="AS34" s="228">
        <f t="shared" ref="AS34:AS38" si="68">AR34/$Y34</f>
        <v>0.4228669969120718</v>
      </c>
      <c r="AT34" s="70">
        <v>75.19845853595487</v>
      </c>
      <c r="AU34" s="228">
        <f t="shared" ref="AU34:AU38" si="69">AT34/$Y34</f>
        <v>0.57713300308792848</v>
      </c>
      <c r="AV34" s="70">
        <f t="shared" ref="AV34:AV38" si="70">AX34+AZ34+BB34+BD34</f>
        <v>0</v>
      </c>
      <c r="AW34" s="228">
        <f t="shared" ref="AW34:AW38" si="71">AV34/$Y34</f>
        <v>0</v>
      </c>
      <c r="AX34" s="830">
        <v>0</v>
      </c>
      <c r="AY34" s="831">
        <f t="shared" ref="AY34:AY38" si="72">AX34/$Y34</f>
        <v>0</v>
      </c>
      <c r="AZ34" s="830">
        <v>0</v>
      </c>
      <c r="BA34" s="831">
        <f t="shared" si="11"/>
        <v>0</v>
      </c>
      <c r="BB34" s="830">
        <v>0</v>
      </c>
      <c r="BC34" s="831">
        <f t="shared" si="12"/>
        <v>0</v>
      </c>
      <c r="BD34" s="830">
        <v>0</v>
      </c>
      <c r="BE34" s="831">
        <v>0</v>
      </c>
      <c r="BF34" s="818">
        <f t="shared" si="23"/>
        <v>130.29658351473293</v>
      </c>
      <c r="BH34" s="33" t="s">
        <v>33</v>
      </c>
      <c r="BI34" s="70">
        <v>4.9908269323073604</v>
      </c>
      <c r="BJ34" s="228">
        <f t="shared" si="24"/>
        <v>3.8303590145500908E-2</v>
      </c>
      <c r="BK34" s="70">
        <v>30.195839307934079</v>
      </c>
      <c r="BL34" s="228">
        <f t="shared" si="25"/>
        <v>0.2317469767311264</v>
      </c>
      <c r="BM34" s="70">
        <v>45.112965199161309</v>
      </c>
      <c r="BN34" s="228">
        <f t="shared" si="26"/>
        <v>0.34623290943050922</v>
      </c>
      <c r="BO34" s="70">
        <v>34.958240984382634</v>
      </c>
      <c r="BP34" s="228">
        <f t="shared" si="27"/>
        <v>0.26829744910717346</v>
      </c>
      <c r="BQ34" s="70">
        <v>15.03871109094754</v>
      </c>
      <c r="BR34" s="228">
        <f t="shared" si="28"/>
        <v>0.11541907458568995</v>
      </c>
      <c r="BS34" s="70">
        <v>0</v>
      </c>
      <c r="BT34" s="228">
        <f t="shared" si="29"/>
        <v>0</v>
      </c>
      <c r="BU34" s="72">
        <f t="shared" si="30"/>
        <v>130.29658351473293</v>
      </c>
      <c r="BV34" s="99">
        <f t="shared" si="31"/>
        <v>0.27005056687662732</v>
      </c>
      <c r="BW34" s="377" t="s">
        <v>33</v>
      </c>
      <c r="BX34" s="381">
        <v>25.086933090908442</v>
      </c>
      <c r="BY34" s="537">
        <f t="shared" si="36"/>
        <v>0.19253715188987902</v>
      </c>
      <c r="BZ34" s="381">
        <v>32.642932598863098</v>
      </c>
      <c r="CA34" s="537">
        <f t="shared" si="36"/>
        <v>0.25052792420433717</v>
      </c>
      <c r="CB34" s="381">
        <v>29.94073419526844</v>
      </c>
      <c r="CC34" s="537">
        <f t="shared" si="36"/>
        <v>0.22978909644152698</v>
      </c>
      <c r="CD34" s="381">
        <v>30.081987421791517</v>
      </c>
      <c r="CE34" s="537">
        <f t="shared" si="36"/>
        <v>0.23087318646685834</v>
      </c>
      <c r="CF34" s="381">
        <v>12.54399620790142</v>
      </c>
      <c r="CG34" s="537">
        <f t="shared" si="36"/>
        <v>9.6272640997398393E-2</v>
      </c>
      <c r="CH34" s="533">
        <f t="shared" si="37"/>
        <v>130.29658351473293</v>
      </c>
      <c r="CI34" s="382">
        <f t="shared" si="38"/>
        <v>0.44306507609421619</v>
      </c>
      <c r="CJ34" s="377" t="s">
        <v>33</v>
      </c>
      <c r="CK34" s="381">
        <f t="shared" si="39"/>
        <v>57.729865689771543</v>
      </c>
      <c r="CL34" s="537">
        <f t="shared" si="40"/>
        <v>0.4430650760942163</v>
      </c>
      <c r="CM34" s="381">
        <f t="shared" si="41"/>
        <v>60.022721617059958</v>
      </c>
      <c r="CN34" s="537">
        <f t="shared" si="42"/>
        <v>0.46066228290838546</v>
      </c>
      <c r="CO34" s="381">
        <f t="shared" si="43"/>
        <v>12.54399620790142</v>
      </c>
      <c r="CP34" s="537">
        <f t="shared" si="43"/>
        <v>9.6272640997398393E-2</v>
      </c>
      <c r="CQ34" s="533">
        <f t="shared" si="44"/>
        <v>130.2965835147329</v>
      </c>
    </row>
    <row r="35" spans="1:95" x14ac:dyDescent="0.2">
      <c r="A35" s="1">
        <v>97217</v>
      </c>
      <c r="B35" s="34" t="s">
        <v>14</v>
      </c>
      <c r="C35" s="22">
        <v>2563</v>
      </c>
      <c r="D35" s="23">
        <v>0.35259320401705874</v>
      </c>
      <c r="E35" s="22">
        <v>3067.2702740000004</v>
      </c>
      <c r="F35" s="348">
        <v>0.34255866361402731</v>
      </c>
      <c r="G35" s="22">
        <v>2817.9897884135498</v>
      </c>
      <c r="H35" s="281">
        <v>0.32985950935427244</v>
      </c>
      <c r="I35" s="22">
        <f t="shared" si="13"/>
        <v>-249.2804855864506</v>
      </c>
      <c r="J35" s="281">
        <f t="shared" si="14"/>
        <v>-8.1271118394586755E-2</v>
      </c>
      <c r="K35" s="508">
        <v>-1.6809952111503046E-2</v>
      </c>
      <c r="L35" s="473">
        <v>2.0157082058501974E-2</v>
      </c>
      <c r="M35" s="473">
        <v>6.7976672817442463E-3</v>
      </c>
      <c r="O35" s="819">
        <v>16.981573366250224</v>
      </c>
      <c r="P35" s="225">
        <f t="shared" si="60"/>
        <v>0.18681318681318684</v>
      </c>
      <c r="Q35" s="820">
        <v>30.96639849139747</v>
      </c>
      <c r="R35" s="225">
        <f t="shared" si="60"/>
        <v>0.34065934065934073</v>
      </c>
      <c r="S35" s="820">
        <v>35.960978893235762</v>
      </c>
      <c r="T35" s="225">
        <f t="shared" si="0"/>
        <v>0.39560439560439559</v>
      </c>
      <c r="U35" s="820">
        <v>4.9945804018383004</v>
      </c>
      <c r="V35" s="225">
        <f t="shared" si="1"/>
        <v>5.4945054945054944E-2</v>
      </c>
      <c r="W35" s="820">
        <v>1.99783216073532</v>
      </c>
      <c r="X35" s="225">
        <f t="shared" si="2"/>
        <v>2.1978021978021976E-2</v>
      </c>
      <c r="Y35" s="73">
        <f t="shared" si="17"/>
        <v>90.901363313457068</v>
      </c>
      <c r="Z35" s="527">
        <f t="shared" si="18"/>
        <v>1.9561280465862155E-2</v>
      </c>
      <c r="AA35" s="491" t="s">
        <v>14</v>
      </c>
      <c r="AB35" s="489">
        <v>139.85709324149826</v>
      </c>
      <c r="AC35" s="709">
        <f t="shared" si="3"/>
        <v>0.14315622949930706</v>
      </c>
      <c r="AD35" s="489">
        <v>166.82009067015184</v>
      </c>
      <c r="AE35" s="709">
        <f t="shared" si="4"/>
        <v>0.17075526619042747</v>
      </c>
      <c r="AF35" s="489"/>
      <c r="AG35" s="709">
        <f t="shared" si="5"/>
        <v>0</v>
      </c>
      <c r="AH35" s="489">
        <v>566.38652281721431</v>
      </c>
      <c r="AI35" s="709">
        <f t="shared" si="6"/>
        <v>0.57974720599782315</v>
      </c>
      <c r="AJ35" s="489">
        <v>4.99458040183828</v>
      </c>
      <c r="AK35" s="709">
        <f t="shared" si="7"/>
        <v>5.1123992475924449E-3</v>
      </c>
      <c r="AL35" s="489">
        <v>98.896007702657855</v>
      </c>
      <c r="AM35" s="709">
        <f t="shared" si="8"/>
        <v>0.10122889906484989</v>
      </c>
      <c r="AN35" s="322">
        <f t="shared" si="19"/>
        <v>976.95429483336056</v>
      </c>
      <c r="AO35" s="821">
        <f t="shared" si="45"/>
        <v>0.54395990123024818</v>
      </c>
      <c r="AQ35" s="34" t="s">
        <v>14</v>
      </c>
      <c r="AR35" s="22">
        <v>22.975069848456187</v>
      </c>
      <c r="AS35" s="225">
        <f t="shared" si="68"/>
        <v>0.25274725274725279</v>
      </c>
      <c r="AT35" s="22">
        <v>67.926293465000811</v>
      </c>
      <c r="AU35" s="225">
        <f t="shared" si="69"/>
        <v>0.74725274725274637</v>
      </c>
      <c r="AV35" s="22">
        <f t="shared" si="70"/>
        <v>0</v>
      </c>
      <c r="AW35" s="225">
        <f t="shared" si="71"/>
        <v>0</v>
      </c>
      <c r="AX35" s="816">
        <v>0</v>
      </c>
      <c r="AY35" s="817">
        <f t="shared" si="72"/>
        <v>0</v>
      </c>
      <c r="AZ35" s="816">
        <v>0</v>
      </c>
      <c r="BA35" s="817">
        <f t="shared" si="11"/>
        <v>0</v>
      </c>
      <c r="BB35" s="816">
        <v>0</v>
      </c>
      <c r="BC35" s="817">
        <f t="shared" si="12"/>
        <v>0</v>
      </c>
      <c r="BD35" s="816">
        <v>0</v>
      </c>
      <c r="BE35" s="817">
        <v>0</v>
      </c>
      <c r="BF35" s="822">
        <f t="shared" si="23"/>
        <v>90.901363313456997</v>
      </c>
      <c r="BH35" s="34" t="s">
        <v>14</v>
      </c>
      <c r="BI35" s="22">
        <v>6.9924125625736213</v>
      </c>
      <c r="BJ35" s="225">
        <f t="shared" si="24"/>
        <v>7.6923076923076913E-2</v>
      </c>
      <c r="BK35" s="22">
        <v>16.981573366250224</v>
      </c>
      <c r="BL35" s="225">
        <f t="shared" si="25"/>
        <v>0.18681318681318682</v>
      </c>
      <c r="BM35" s="22">
        <v>23.973985928823847</v>
      </c>
      <c r="BN35" s="225">
        <f t="shared" si="26"/>
        <v>0.26373626373626374</v>
      </c>
      <c r="BO35" s="22">
        <v>34.962062812868105</v>
      </c>
      <c r="BP35" s="225">
        <f t="shared" si="27"/>
        <v>0.38461538461538458</v>
      </c>
      <c r="BQ35" s="22">
        <v>6.9924125625736213</v>
      </c>
      <c r="BR35" s="225">
        <f t="shared" si="28"/>
        <v>7.6923076923076913E-2</v>
      </c>
      <c r="BS35" s="22">
        <v>0.99891608036766</v>
      </c>
      <c r="BT35" s="225">
        <f t="shared" si="29"/>
        <v>1.0989010989010986E-2</v>
      </c>
      <c r="BU35" s="73">
        <f t="shared" si="30"/>
        <v>90.901363313457082</v>
      </c>
      <c r="BV35" s="99">
        <f t="shared" si="31"/>
        <v>0.26373626373626374</v>
      </c>
      <c r="BW35" s="384" t="s">
        <v>14</v>
      </c>
      <c r="BX35" s="388">
        <v>14.983741205514905</v>
      </c>
      <c r="BY35" s="532">
        <f t="shared" si="36"/>
        <v>0.16483516483516486</v>
      </c>
      <c r="BZ35" s="388">
        <v>14.983741205514905</v>
      </c>
      <c r="CA35" s="532">
        <f t="shared" si="36"/>
        <v>0.16483516483516486</v>
      </c>
      <c r="CB35" s="388">
        <v>27.969650250294489</v>
      </c>
      <c r="CC35" s="532">
        <f t="shared" si="36"/>
        <v>0.30769230769230771</v>
      </c>
      <c r="CD35" s="388">
        <v>21.976153768088526</v>
      </c>
      <c r="CE35" s="532">
        <f t="shared" si="36"/>
        <v>0.24175824175824176</v>
      </c>
      <c r="CF35" s="388">
        <v>10.988076884044263</v>
      </c>
      <c r="CG35" s="532">
        <f t="shared" si="36"/>
        <v>0.12087912087912088</v>
      </c>
      <c r="CH35" s="534">
        <f t="shared" si="37"/>
        <v>90.901363313457082</v>
      </c>
      <c r="CI35" s="382">
        <f t="shared" si="38"/>
        <v>0.32967032967032972</v>
      </c>
      <c r="CJ35" s="384" t="s">
        <v>14</v>
      </c>
      <c r="CK35" s="388">
        <f t="shared" si="39"/>
        <v>29.96748241102981</v>
      </c>
      <c r="CL35" s="532">
        <f t="shared" si="40"/>
        <v>0.32967032967032972</v>
      </c>
      <c r="CM35" s="388">
        <f t="shared" si="41"/>
        <v>49.945804018383015</v>
      </c>
      <c r="CN35" s="532">
        <f t="shared" si="42"/>
        <v>0.5494505494505495</v>
      </c>
      <c r="CO35" s="388">
        <f t="shared" si="43"/>
        <v>10.988076884044263</v>
      </c>
      <c r="CP35" s="532">
        <f t="shared" si="43"/>
        <v>0.12087912087912088</v>
      </c>
      <c r="CQ35" s="534">
        <f t="shared" si="44"/>
        <v>90.901363313457082</v>
      </c>
    </row>
    <row r="36" spans="1:95" x14ac:dyDescent="0.2">
      <c r="A36" s="1">
        <v>97220</v>
      </c>
      <c r="B36" s="34" t="s">
        <v>28</v>
      </c>
      <c r="C36" s="22">
        <v>4756</v>
      </c>
      <c r="D36" s="23">
        <v>0.36531223596282358</v>
      </c>
      <c r="E36" s="22">
        <v>4742.9979219999996</v>
      </c>
      <c r="F36" s="348">
        <v>0.34831445413820955</v>
      </c>
      <c r="G36" s="22">
        <v>3610.2861631622081</v>
      </c>
      <c r="H36" s="281">
        <v>0.29211798391149857</v>
      </c>
      <c r="I36" s="22">
        <f t="shared" si="13"/>
        <v>-1132.7117588377914</v>
      </c>
      <c r="J36" s="281">
        <f t="shared" si="14"/>
        <v>-0.23881767975984189</v>
      </c>
      <c r="K36" s="508">
        <v>-5.3113906078002815E-2</v>
      </c>
      <c r="L36" s="473">
        <v>-3.0412819392211521E-4</v>
      </c>
      <c r="M36" s="473">
        <v>-1.9494612362588981E-2</v>
      </c>
      <c r="O36" s="819">
        <v>32.577422706309719</v>
      </c>
      <c r="P36" s="225">
        <f t="shared" si="60"/>
        <v>0.21746297174552626</v>
      </c>
      <c r="Q36" s="820">
        <v>65.103491562477558</v>
      </c>
      <c r="R36" s="225">
        <f t="shared" si="60"/>
        <v>0.43458314286611954</v>
      </c>
      <c r="S36" s="820">
        <v>27.581423875246497</v>
      </c>
      <c r="T36" s="225">
        <f t="shared" si="0"/>
        <v>0.18411334914233127</v>
      </c>
      <c r="U36" s="820">
        <v>2.5033908723577198</v>
      </c>
      <c r="V36" s="225">
        <f t="shared" si="1"/>
        <v>1.6710800711625805E-2</v>
      </c>
      <c r="W36" s="820">
        <v>22.041028634431036</v>
      </c>
      <c r="X36" s="225">
        <f t="shared" si="2"/>
        <v>0.14712973553439709</v>
      </c>
      <c r="Y36" s="73">
        <f t="shared" si="17"/>
        <v>149.80675765082253</v>
      </c>
      <c r="Z36" s="527">
        <f t="shared" si="18"/>
        <v>3.2237272305632864E-2</v>
      </c>
      <c r="AA36" s="491" t="s">
        <v>28</v>
      </c>
      <c r="AB36" s="489">
        <v>191.20404050086717</v>
      </c>
      <c r="AC36" s="709">
        <f t="shared" si="3"/>
        <v>0.12949890372720088</v>
      </c>
      <c r="AD36" s="489">
        <v>383.40692665815897</v>
      </c>
      <c r="AE36" s="709">
        <f t="shared" si="4"/>
        <v>0.25967430684824733</v>
      </c>
      <c r="AF36" s="489"/>
      <c r="AG36" s="709">
        <f t="shared" si="5"/>
        <v>0</v>
      </c>
      <c r="AH36" s="489">
        <v>826.72550497193538</v>
      </c>
      <c r="AI36" s="709">
        <f t="shared" si="6"/>
        <v>0.55992564956647262</v>
      </c>
      <c r="AJ36" s="489">
        <v>5.0102264518033799</v>
      </c>
      <c r="AK36" s="709">
        <f t="shared" si="7"/>
        <v>3.393332228931734E-3</v>
      </c>
      <c r="AL36" s="489">
        <v>70.144877775694269</v>
      </c>
      <c r="AM36" s="709">
        <f t="shared" si="8"/>
        <v>4.7507807629147393E-2</v>
      </c>
      <c r="AN36" s="322">
        <f t="shared" si="19"/>
        <v>1476.4915763584593</v>
      </c>
      <c r="AO36" s="821">
        <f t="shared" si="45"/>
        <v>0.66724609965902271</v>
      </c>
      <c r="AQ36" s="34" t="s">
        <v>28</v>
      </c>
      <c r="AR36" s="22">
        <v>45.103812950940863</v>
      </c>
      <c r="AS36" s="225">
        <f t="shared" si="68"/>
        <v>0.3010799623343508</v>
      </c>
      <c r="AT36" s="22">
        <v>104.70294469988171</v>
      </c>
      <c r="AU36" s="225">
        <f t="shared" si="69"/>
        <v>0.69892003766564947</v>
      </c>
      <c r="AV36" s="22">
        <f t="shared" si="70"/>
        <v>0</v>
      </c>
      <c r="AW36" s="225">
        <f t="shared" si="71"/>
        <v>0</v>
      </c>
      <c r="AX36" s="816">
        <v>0</v>
      </c>
      <c r="AY36" s="817">
        <f t="shared" si="72"/>
        <v>0</v>
      </c>
      <c r="AZ36" s="816">
        <v>0</v>
      </c>
      <c r="BA36" s="817">
        <f t="shared" si="11"/>
        <v>0</v>
      </c>
      <c r="BB36" s="816">
        <v>0</v>
      </c>
      <c r="BC36" s="817">
        <f t="shared" si="12"/>
        <v>0</v>
      </c>
      <c r="BD36" s="816">
        <v>0</v>
      </c>
      <c r="BE36" s="817">
        <v>0</v>
      </c>
      <c r="BF36" s="822">
        <f t="shared" si="23"/>
        <v>149.80675765082259</v>
      </c>
      <c r="BH36" s="34" t="s">
        <v>28</v>
      </c>
      <c r="BI36" s="22">
        <v>0</v>
      </c>
      <c r="BJ36" s="225">
        <f t="shared" si="24"/>
        <v>0</v>
      </c>
      <c r="BK36" s="22">
        <v>29.545343419249761</v>
      </c>
      <c r="BL36" s="225">
        <f t="shared" si="25"/>
        <v>0.19722303507906899</v>
      </c>
      <c r="BM36" s="22">
        <v>80.161071661759593</v>
      </c>
      <c r="BN36" s="225">
        <f t="shared" si="26"/>
        <v>0.53509649977608642</v>
      </c>
      <c r="BO36" s="22">
        <v>32.588338963462093</v>
      </c>
      <c r="BP36" s="225">
        <f t="shared" si="27"/>
        <v>0.21753584066895504</v>
      </c>
      <c r="BQ36" s="22">
        <v>5.0119240975811596</v>
      </c>
      <c r="BR36" s="225">
        <f t="shared" si="28"/>
        <v>3.345592799800938E-2</v>
      </c>
      <c r="BS36" s="22">
        <v>2.5000795087699399</v>
      </c>
      <c r="BT36" s="225">
        <f t="shared" si="29"/>
        <v>1.6688696477880235E-2</v>
      </c>
      <c r="BU36" s="73">
        <f t="shared" si="30"/>
        <v>149.80675765082253</v>
      </c>
      <c r="BV36" s="99">
        <f t="shared" si="31"/>
        <v>0.19722303507906899</v>
      </c>
      <c r="BW36" s="384" t="s">
        <v>28</v>
      </c>
      <c r="BX36" s="388">
        <v>27.045347838447597</v>
      </c>
      <c r="BY36" s="532">
        <f t="shared" si="36"/>
        <v>0.1805348988427232</v>
      </c>
      <c r="BZ36" s="388">
        <v>42.575194272722818</v>
      </c>
      <c r="CA36" s="532">
        <f t="shared" si="36"/>
        <v>0.28420075930058725</v>
      </c>
      <c r="CB36" s="388">
        <v>50.107283332068512</v>
      </c>
      <c r="CC36" s="532">
        <f t="shared" si="36"/>
        <v>0.33447945952385677</v>
      </c>
      <c r="CD36" s="388">
        <v>20.058504011743025</v>
      </c>
      <c r="CE36" s="532">
        <f t="shared" si="36"/>
        <v>0.13389585574301288</v>
      </c>
      <c r="CF36" s="388">
        <v>10.020428195840559</v>
      </c>
      <c r="CG36" s="532">
        <f t="shared" si="36"/>
        <v>6.6889026589819794E-2</v>
      </c>
      <c r="CH36" s="534">
        <f t="shared" si="37"/>
        <v>149.80675765082253</v>
      </c>
      <c r="CI36" s="382">
        <f t="shared" si="38"/>
        <v>0.46473565814331042</v>
      </c>
      <c r="CJ36" s="384" t="s">
        <v>28</v>
      </c>
      <c r="CK36" s="388">
        <f t="shared" si="39"/>
        <v>69.620542111170408</v>
      </c>
      <c r="CL36" s="532">
        <f t="shared" si="40"/>
        <v>0.46473565814331047</v>
      </c>
      <c r="CM36" s="388">
        <f t="shared" si="41"/>
        <v>70.16578734381153</v>
      </c>
      <c r="CN36" s="532">
        <f t="shared" si="42"/>
        <v>0.46837531526686965</v>
      </c>
      <c r="CO36" s="388">
        <f t="shared" si="43"/>
        <v>10.020428195840559</v>
      </c>
      <c r="CP36" s="532">
        <f t="shared" si="43"/>
        <v>6.6889026589819794E-2</v>
      </c>
      <c r="CQ36" s="534">
        <f t="shared" si="44"/>
        <v>149.8067576508225</v>
      </c>
    </row>
    <row r="37" spans="1:95" x14ac:dyDescent="0.2">
      <c r="A37" s="1">
        <v>97226</v>
      </c>
      <c r="B37" s="34" t="s">
        <v>21</v>
      </c>
      <c r="C37" s="22">
        <v>1443</v>
      </c>
      <c r="D37" s="23">
        <v>0.3475433526011561</v>
      </c>
      <c r="E37" s="22">
        <v>1544.545824</v>
      </c>
      <c r="F37" s="348">
        <v>0.31958324505707297</v>
      </c>
      <c r="G37" s="22">
        <v>1225.6196619796949</v>
      </c>
      <c r="H37" s="281">
        <v>0.27628937375556811</v>
      </c>
      <c r="I37" s="22">
        <f t="shared" si="13"/>
        <v>-318.92616202030513</v>
      </c>
      <c r="J37" s="281">
        <f t="shared" si="14"/>
        <v>-0.20648539982735087</v>
      </c>
      <c r="K37" s="508">
        <v>-4.5203134963051061E-2</v>
      </c>
      <c r="L37" s="473">
        <v>7.5848002252969504E-3</v>
      </c>
      <c r="M37" s="473">
        <v>-1.1594948488657164E-2</v>
      </c>
      <c r="O37" s="819">
        <v>11.3010203136127</v>
      </c>
      <c r="P37" s="225">
        <f t="shared" si="60"/>
        <v>0.40780963681801485</v>
      </c>
      <c r="Q37" s="820">
        <v>7.1915583813898998</v>
      </c>
      <c r="R37" s="225">
        <f t="shared" si="60"/>
        <v>0.25951522342964578</v>
      </c>
      <c r="S37" s="820">
        <v>6.1641928983341998</v>
      </c>
      <c r="T37" s="225">
        <f t="shared" si="0"/>
        <v>0.22244162008255355</v>
      </c>
      <c r="U37" s="820">
        <v>3.05473714341182</v>
      </c>
      <c r="V37" s="225">
        <f t="shared" si="1"/>
        <v>0.1102335196697858</v>
      </c>
      <c r="W37" s="820">
        <v>0</v>
      </c>
      <c r="X37" s="225">
        <f t="shared" si="2"/>
        <v>0</v>
      </c>
      <c r="Y37" s="73">
        <f t="shared" si="17"/>
        <v>27.71150873674862</v>
      </c>
      <c r="Z37" s="527">
        <f t="shared" si="18"/>
        <v>5.9633054419930857E-3</v>
      </c>
      <c r="AA37" s="491" t="s">
        <v>21</v>
      </c>
      <c r="AB37" s="489">
        <v>51.340914847029723</v>
      </c>
      <c r="AC37" s="709">
        <f t="shared" si="3"/>
        <v>0.1148883425093495</v>
      </c>
      <c r="AD37" s="489">
        <v>77.052411229177494</v>
      </c>
      <c r="AE37" s="709">
        <f t="shared" si="4"/>
        <v>0.17242434886181501</v>
      </c>
      <c r="AF37" s="489"/>
      <c r="AG37" s="709">
        <f t="shared" si="5"/>
        <v>0</v>
      </c>
      <c r="AH37" s="489">
        <v>270.19712204364913</v>
      </c>
      <c r="AI37" s="709">
        <f t="shared" si="6"/>
        <v>0.60463471667543145</v>
      </c>
      <c r="AJ37" s="489">
        <v>2.0547309661113999</v>
      </c>
      <c r="AK37" s="709">
        <f t="shared" si="7"/>
        <v>4.5979826363150671E-3</v>
      </c>
      <c r="AL37" s="489">
        <v>46.231446737506502</v>
      </c>
      <c r="AM37" s="709">
        <f t="shared" si="8"/>
        <v>0.10345460931708902</v>
      </c>
      <c r="AN37" s="322">
        <f t="shared" si="19"/>
        <v>446.87662582347423</v>
      </c>
      <c r="AO37" s="821">
        <f t="shared" si="45"/>
        <v>0.60012785386869272</v>
      </c>
      <c r="AQ37" s="34" t="s">
        <v>21</v>
      </c>
      <c r="AR37" s="22">
        <v>13.3557512797241</v>
      </c>
      <c r="AS37" s="225">
        <f t="shared" si="68"/>
        <v>0.48195684351219936</v>
      </c>
      <c r="AT37" s="22">
        <v>13.3557512797241</v>
      </c>
      <c r="AU37" s="225">
        <f t="shared" si="69"/>
        <v>0.48195684351219936</v>
      </c>
      <c r="AV37" s="22">
        <f t="shared" si="70"/>
        <v>1.0000061773004201</v>
      </c>
      <c r="AW37" s="225">
        <f t="shared" si="71"/>
        <v>3.6086312975601283E-2</v>
      </c>
      <c r="AX37" s="816">
        <v>0</v>
      </c>
      <c r="AY37" s="817">
        <f t="shared" si="72"/>
        <v>0</v>
      </c>
      <c r="AZ37" s="816">
        <v>1.0000061773004201</v>
      </c>
      <c r="BA37" s="817">
        <f t="shared" si="11"/>
        <v>3.6086312975601283E-2</v>
      </c>
      <c r="BB37" s="816">
        <v>0</v>
      </c>
      <c r="BC37" s="817">
        <f t="shared" si="12"/>
        <v>0</v>
      </c>
      <c r="BD37" s="816">
        <v>0</v>
      </c>
      <c r="BE37" s="817">
        <v>0</v>
      </c>
      <c r="BF37" s="822">
        <f t="shared" si="23"/>
        <v>27.71150873674862</v>
      </c>
      <c r="BH37" s="34" t="s">
        <v>21</v>
      </c>
      <c r="BI37" s="22">
        <v>0</v>
      </c>
      <c r="BJ37" s="225">
        <f t="shared" si="24"/>
        <v>0</v>
      </c>
      <c r="BK37" s="22">
        <v>6.1368335925789204</v>
      </c>
      <c r="BL37" s="225">
        <f t="shared" si="25"/>
        <v>0.22145432971106258</v>
      </c>
      <c r="BM37" s="22">
        <v>6.1641928983341998</v>
      </c>
      <c r="BN37" s="225">
        <f t="shared" si="26"/>
        <v>0.22244162008255355</v>
      </c>
      <c r="BO37" s="22">
        <v>12.3283857966684</v>
      </c>
      <c r="BP37" s="225">
        <f t="shared" si="27"/>
        <v>0.44488324016510711</v>
      </c>
      <c r="BQ37" s="22">
        <v>3.0820964491670999</v>
      </c>
      <c r="BR37" s="225">
        <f t="shared" si="28"/>
        <v>0.11122081004127678</v>
      </c>
      <c r="BS37" s="22">
        <v>0</v>
      </c>
      <c r="BT37" s="225">
        <f t="shared" si="29"/>
        <v>0</v>
      </c>
      <c r="BU37" s="73">
        <f t="shared" si="30"/>
        <v>27.71150873674862</v>
      </c>
      <c r="BV37" s="99">
        <f t="shared" si="31"/>
        <v>0.22145432971106258</v>
      </c>
      <c r="BW37" s="384" t="s">
        <v>21</v>
      </c>
      <c r="BX37" s="388">
        <v>3.05473714341182</v>
      </c>
      <c r="BY37" s="532">
        <f t="shared" si="36"/>
        <v>0.1102335196697858</v>
      </c>
      <c r="BZ37" s="388">
        <v>8.2189238644455997</v>
      </c>
      <c r="CA37" s="532">
        <f t="shared" si="36"/>
        <v>0.29658882677673803</v>
      </c>
      <c r="CB37" s="388">
        <v>11.3010203136127</v>
      </c>
      <c r="CC37" s="532">
        <f t="shared" si="36"/>
        <v>0.40780963681801485</v>
      </c>
      <c r="CD37" s="388">
        <v>4.1094619322227999</v>
      </c>
      <c r="CE37" s="532">
        <f t="shared" si="36"/>
        <v>0.14829441338836902</v>
      </c>
      <c r="CF37" s="388">
        <v>1.0273654830557</v>
      </c>
      <c r="CG37" s="532">
        <f t="shared" si="36"/>
        <v>3.7073603347092254E-2</v>
      </c>
      <c r="CH37" s="534">
        <f t="shared" si="37"/>
        <v>27.71150873674862</v>
      </c>
      <c r="CI37" s="382">
        <f t="shared" si="38"/>
        <v>0.40682234644652382</v>
      </c>
      <c r="CJ37" s="384" t="s">
        <v>21</v>
      </c>
      <c r="CK37" s="388">
        <f t="shared" si="39"/>
        <v>11.27366100785742</v>
      </c>
      <c r="CL37" s="532">
        <f t="shared" si="40"/>
        <v>0.40682234644652387</v>
      </c>
      <c r="CM37" s="388">
        <f t="shared" si="41"/>
        <v>15.4104822458355</v>
      </c>
      <c r="CN37" s="532">
        <f t="shared" si="42"/>
        <v>0.55610405020638387</v>
      </c>
      <c r="CO37" s="388">
        <f t="shared" si="43"/>
        <v>1.0273654830557</v>
      </c>
      <c r="CP37" s="532">
        <f t="shared" si="43"/>
        <v>3.7073603347092254E-2</v>
      </c>
      <c r="CQ37" s="534">
        <f t="shared" si="44"/>
        <v>27.71150873674862</v>
      </c>
    </row>
    <row r="38" spans="1:95" x14ac:dyDescent="0.2">
      <c r="A38" s="1">
        <v>97232</v>
      </c>
      <c r="B38" s="35" t="s">
        <v>26</v>
      </c>
      <c r="C38" s="24">
        <v>2751</v>
      </c>
      <c r="D38" s="25">
        <v>0.35291853752405389</v>
      </c>
      <c r="E38" s="22">
        <v>2948</v>
      </c>
      <c r="F38" s="349">
        <v>0.32949592042025261</v>
      </c>
      <c r="G38" s="22">
        <v>2728</v>
      </c>
      <c r="H38" s="282">
        <v>0.29987908101571953</v>
      </c>
      <c r="I38" s="24">
        <f t="shared" si="13"/>
        <v>-220</v>
      </c>
      <c r="J38" s="282">
        <f t="shared" si="14"/>
        <v>-7.4626865671641784E-2</v>
      </c>
      <c r="K38" s="509">
        <v>-1.5391960916067871E-2</v>
      </c>
      <c r="L38" s="473">
        <v>7.7143246297186607E-3</v>
      </c>
      <c r="M38" s="473">
        <v>-5.9951607275399166E-4</v>
      </c>
      <c r="O38" s="819">
        <v>35</v>
      </c>
      <c r="P38" s="221">
        <f t="shared" si="60"/>
        <v>0.36082474226804123</v>
      </c>
      <c r="Q38" s="820">
        <v>25</v>
      </c>
      <c r="R38" s="221">
        <f t="shared" si="60"/>
        <v>0.25773195876288657</v>
      </c>
      <c r="S38" s="820">
        <v>28</v>
      </c>
      <c r="T38" s="221">
        <f t="shared" si="0"/>
        <v>0.28865979381443296</v>
      </c>
      <c r="U38" s="820">
        <v>3</v>
      </c>
      <c r="V38" s="221">
        <f t="shared" si="1"/>
        <v>3.0927835051546393E-2</v>
      </c>
      <c r="W38" s="820">
        <v>6</v>
      </c>
      <c r="X38" s="221">
        <f t="shared" si="2"/>
        <v>6.1855670103092786E-2</v>
      </c>
      <c r="Y38" s="73">
        <f t="shared" si="17"/>
        <v>97</v>
      </c>
      <c r="Z38" s="527">
        <f t="shared" si="18"/>
        <v>2.0873660592367931E-2</v>
      </c>
      <c r="AA38" s="493" t="s">
        <v>26</v>
      </c>
      <c r="AB38" s="489">
        <v>133</v>
      </c>
      <c r="AC38" s="710">
        <f t="shared" si="3"/>
        <v>0.13077679449360866</v>
      </c>
      <c r="AD38" s="489">
        <v>218</v>
      </c>
      <c r="AE38" s="710">
        <f t="shared" si="4"/>
        <v>0.21435594886922321</v>
      </c>
      <c r="AF38" s="489"/>
      <c r="AG38" s="710">
        <f t="shared" si="5"/>
        <v>0</v>
      </c>
      <c r="AH38" s="489">
        <v>568</v>
      </c>
      <c r="AI38" s="710">
        <f t="shared" si="6"/>
        <v>0.55850540806293014</v>
      </c>
      <c r="AJ38" s="489">
        <v>7</v>
      </c>
      <c r="AK38" s="710">
        <f t="shared" si="7"/>
        <v>6.8829891838741398E-3</v>
      </c>
      <c r="AL38" s="489">
        <v>91</v>
      </c>
      <c r="AM38" s="710">
        <f t="shared" si="8"/>
        <v>8.9478859390363819E-2</v>
      </c>
      <c r="AN38" s="324">
        <f t="shared" si="19"/>
        <v>1017</v>
      </c>
      <c r="AO38" s="823">
        <f t="shared" si="45"/>
        <v>0.62108262108262113</v>
      </c>
      <c r="AQ38" s="35" t="s">
        <v>26</v>
      </c>
      <c r="AR38" s="24">
        <v>50</v>
      </c>
      <c r="AS38" s="221">
        <f t="shared" si="68"/>
        <v>0.51546391752577314</v>
      </c>
      <c r="AT38" s="24">
        <v>47</v>
      </c>
      <c r="AU38" s="221">
        <f t="shared" si="69"/>
        <v>0.4845360824742268</v>
      </c>
      <c r="AV38" s="24">
        <f t="shared" si="70"/>
        <v>0</v>
      </c>
      <c r="AW38" s="221">
        <f t="shared" si="71"/>
        <v>0</v>
      </c>
      <c r="AX38" s="824">
        <v>0</v>
      </c>
      <c r="AY38" s="825">
        <f t="shared" si="72"/>
        <v>0</v>
      </c>
      <c r="AZ38" s="824">
        <v>0</v>
      </c>
      <c r="BA38" s="825">
        <f t="shared" si="11"/>
        <v>0</v>
      </c>
      <c r="BB38" s="824">
        <v>0</v>
      </c>
      <c r="BC38" s="825">
        <f t="shared" si="12"/>
        <v>0</v>
      </c>
      <c r="BD38" s="824">
        <v>0</v>
      </c>
      <c r="BE38" s="825">
        <v>0</v>
      </c>
      <c r="BF38" s="826">
        <f t="shared" si="23"/>
        <v>97</v>
      </c>
      <c r="BH38" s="35" t="s">
        <v>26</v>
      </c>
      <c r="BI38" s="24">
        <v>2</v>
      </c>
      <c r="BJ38" s="221">
        <f t="shared" si="24"/>
        <v>2.0618556701030927E-2</v>
      </c>
      <c r="BK38" s="24">
        <v>11</v>
      </c>
      <c r="BL38" s="221">
        <f t="shared" si="25"/>
        <v>0.1134020618556701</v>
      </c>
      <c r="BM38" s="24">
        <v>32</v>
      </c>
      <c r="BN38" s="221">
        <f t="shared" si="26"/>
        <v>0.32989690721649484</v>
      </c>
      <c r="BO38" s="24">
        <v>30</v>
      </c>
      <c r="BP38" s="221">
        <f t="shared" si="27"/>
        <v>0.30927835051546393</v>
      </c>
      <c r="BQ38" s="24">
        <v>11</v>
      </c>
      <c r="BR38" s="221">
        <f t="shared" si="28"/>
        <v>0.1134020618556701</v>
      </c>
      <c r="BS38" s="24">
        <v>11</v>
      </c>
      <c r="BT38" s="221">
        <f t="shared" si="29"/>
        <v>0.1134020618556701</v>
      </c>
      <c r="BU38" s="74">
        <f t="shared" si="30"/>
        <v>97</v>
      </c>
      <c r="BV38" s="99">
        <f t="shared" si="31"/>
        <v>0.13402061855670103</v>
      </c>
      <c r="BW38" s="389" t="s">
        <v>26</v>
      </c>
      <c r="BX38" s="393">
        <v>12</v>
      </c>
      <c r="BY38" s="535">
        <f t="shared" si="36"/>
        <v>0.12371134020618557</v>
      </c>
      <c r="BZ38" s="393">
        <v>23</v>
      </c>
      <c r="CA38" s="535">
        <f t="shared" si="36"/>
        <v>0.23711340206185566</v>
      </c>
      <c r="CB38" s="393">
        <v>28</v>
      </c>
      <c r="CC38" s="535">
        <f t="shared" si="36"/>
        <v>0.28865979381443296</v>
      </c>
      <c r="CD38" s="393">
        <v>16</v>
      </c>
      <c r="CE38" s="535">
        <f t="shared" si="36"/>
        <v>0.16494845360824742</v>
      </c>
      <c r="CF38" s="393">
        <v>18</v>
      </c>
      <c r="CG38" s="535">
        <f t="shared" si="36"/>
        <v>0.18556701030927836</v>
      </c>
      <c r="CH38" s="536">
        <f t="shared" si="37"/>
        <v>97</v>
      </c>
      <c r="CI38" s="382">
        <f t="shared" si="38"/>
        <v>0.36082474226804123</v>
      </c>
      <c r="CJ38" s="389" t="s">
        <v>26</v>
      </c>
      <c r="CK38" s="393">
        <f t="shared" si="39"/>
        <v>35</v>
      </c>
      <c r="CL38" s="535">
        <f t="shared" si="40"/>
        <v>0.36082474226804123</v>
      </c>
      <c r="CM38" s="393">
        <f t="shared" si="41"/>
        <v>44</v>
      </c>
      <c r="CN38" s="535">
        <f t="shared" si="42"/>
        <v>0.45360824742268041</v>
      </c>
      <c r="CO38" s="393">
        <f t="shared" si="43"/>
        <v>18</v>
      </c>
      <c r="CP38" s="535">
        <f t="shared" si="43"/>
        <v>0.18556701030927836</v>
      </c>
      <c r="CQ38" s="536">
        <f t="shared" si="44"/>
        <v>97</v>
      </c>
    </row>
    <row r="39" spans="1:95" x14ac:dyDescent="0.2">
      <c r="A39" s="3"/>
      <c r="B39" s="37" t="s">
        <v>38</v>
      </c>
      <c r="C39" s="26">
        <v>18305</v>
      </c>
      <c r="D39" s="27">
        <v>0.36056177119445321</v>
      </c>
      <c r="E39" s="26">
        <v>18819.071750999999</v>
      </c>
      <c r="F39" s="352">
        <v>0.33883816619233564</v>
      </c>
      <c r="G39" s="26">
        <v>15797.720833143114</v>
      </c>
      <c r="H39" s="278">
        <v>0.29999469869242545</v>
      </c>
      <c r="I39" s="26">
        <f t="shared" si="13"/>
        <v>-3021.3509178568856</v>
      </c>
      <c r="J39" s="278">
        <f t="shared" si="14"/>
        <v>-0.16054728723250331</v>
      </c>
      <c r="K39" s="511">
        <v>-3.4395574820766606E-2</v>
      </c>
      <c r="L39" s="474">
        <v>3.0821360321786617E-3</v>
      </c>
      <c r="M39" s="474">
        <v>-1.0466877548722553E-2</v>
      </c>
      <c r="O39" s="287">
        <f>SUM(O34:O38)</f>
        <v>120.94204639586391</v>
      </c>
      <c r="P39" s="218">
        <f t="shared" si="60"/>
        <v>0.24397436107909534</v>
      </c>
      <c r="Q39" s="219">
        <f>SUM(Q34:Q38)</f>
        <v>180.8704830957877</v>
      </c>
      <c r="R39" s="218">
        <f t="shared" si="60"/>
        <v>0.36486699097950143</v>
      </c>
      <c r="S39" s="219">
        <f>SUM(S34:S38)</f>
        <v>112.75126916387555</v>
      </c>
      <c r="T39" s="218">
        <f t="shared" si="0"/>
        <v>0.22745124359045407</v>
      </c>
      <c r="U39" s="219">
        <f>SUM(U34:U38)</f>
        <v>26.095645300614862</v>
      </c>
      <c r="V39" s="218">
        <f t="shared" si="1"/>
        <v>5.2642307443062586E-2</v>
      </c>
      <c r="W39" s="219">
        <f>SUM(W34:W38)</f>
        <v>55.056769259619095</v>
      </c>
      <c r="X39" s="218">
        <f t="shared" si="2"/>
        <v>0.11106509690788662</v>
      </c>
      <c r="Y39" s="76">
        <f>SUM(Y34:Y38)</f>
        <v>495.71621321576112</v>
      </c>
      <c r="Z39" s="527">
        <f t="shared" si="18"/>
        <v>0.10667435035875972</v>
      </c>
      <c r="AA39" s="496" t="s">
        <v>38</v>
      </c>
      <c r="AB39" s="304">
        <f>SUM(AB34:AB38)</f>
        <v>848.82440149694287</v>
      </c>
      <c r="AC39" s="155">
        <f t="shared" si="3"/>
        <v>0.14000679889574727</v>
      </c>
      <c r="AD39" s="304">
        <f>SUM(AD34:AD38)</f>
        <v>1296.1425694420636</v>
      </c>
      <c r="AE39" s="155">
        <f t="shared" si="4"/>
        <v>0.21378835450543501</v>
      </c>
      <c r="AF39" s="304"/>
      <c r="AG39" s="155">
        <f t="shared" si="5"/>
        <v>0</v>
      </c>
      <c r="AH39" s="304">
        <f>SUM(AH34:AH38)</f>
        <v>3482.3061294569843</v>
      </c>
      <c r="AI39" s="155">
        <f t="shared" si="6"/>
        <v>0.57437855591863307</v>
      </c>
      <c r="AJ39" s="304">
        <f>SUM(AJ34:AJ38)</f>
        <v>24.050364752060421</v>
      </c>
      <c r="AK39" s="155">
        <f t="shared" si="7"/>
        <v>3.966915389417229E-3</v>
      </c>
      <c r="AL39" s="304">
        <f>SUM(AL34:AL38)</f>
        <v>411.41354613809165</v>
      </c>
      <c r="AM39" s="155">
        <f t="shared" si="8"/>
        <v>6.7859375290767354E-2</v>
      </c>
      <c r="AN39" s="326">
        <f t="shared" si="19"/>
        <v>6062.7370112861436</v>
      </c>
      <c r="AO39" s="321">
        <f t="shared" si="45"/>
        <v>0.60427157480874816</v>
      </c>
      <c r="AQ39" s="37" t="s">
        <v>38</v>
      </c>
      <c r="AR39" s="26">
        <f>SUM(AR34:AR38)</f>
        <v>186.53275905789923</v>
      </c>
      <c r="AS39" s="218">
        <f>AR39/$BF39</f>
        <v>0.37628940527856125</v>
      </c>
      <c r="AT39" s="26">
        <f>SUM(AT34:AT38)</f>
        <v>308.18344798056148</v>
      </c>
      <c r="AU39" s="218">
        <f>AT39/$BF39</f>
        <v>0.6216932990376578</v>
      </c>
      <c r="AV39" s="26">
        <f>SUM(AV34:AV38)</f>
        <v>1.0000061773004201</v>
      </c>
      <c r="AW39" s="218">
        <f t="shared" ref="AW39" si="73">AV39/$BF39</f>
        <v>2.0172956837810068E-3</v>
      </c>
      <c r="AX39" s="832">
        <f>SUM(AX34:AX38)</f>
        <v>0</v>
      </c>
      <c r="AY39" s="833">
        <f t="shared" si="47"/>
        <v>0</v>
      </c>
      <c r="AZ39" s="832">
        <f>SUM(AZ34:AZ38)</f>
        <v>1.0000061773004201</v>
      </c>
      <c r="BA39" s="833">
        <f t="shared" si="11"/>
        <v>2.0172956837810068E-3</v>
      </c>
      <c r="BB39" s="832">
        <f>SUM(BB34:BB38)</f>
        <v>0</v>
      </c>
      <c r="BC39" s="833">
        <f t="shared" si="12"/>
        <v>0</v>
      </c>
      <c r="BD39" s="832">
        <f>SUM(BD34:BD38)</f>
        <v>0</v>
      </c>
      <c r="BE39" s="833">
        <f>BD39/$BF39</f>
        <v>0</v>
      </c>
      <c r="BF39" s="834">
        <f t="shared" si="23"/>
        <v>495.71621321576112</v>
      </c>
      <c r="BH39" s="37" t="s">
        <v>38</v>
      </c>
      <c r="BI39" s="26">
        <f>SUM(BI34:BI38)</f>
        <v>13.983239494880982</v>
      </c>
      <c r="BJ39" s="218">
        <f t="shared" si="24"/>
        <v>2.8208154428055302E-2</v>
      </c>
      <c r="BK39" s="26">
        <f>SUM(BK34:BK38)</f>
        <v>93.859589686012995</v>
      </c>
      <c r="BL39" s="218">
        <f t="shared" si="25"/>
        <v>0.18934137553649161</v>
      </c>
      <c r="BM39" s="26">
        <f>SUM(BM34:BM38)</f>
        <v>187.41221568807896</v>
      </c>
      <c r="BN39" s="218">
        <f t="shared" si="26"/>
        <v>0.37806351838346575</v>
      </c>
      <c r="BO39" s="26">
        <f>SUM(BO34:BO38)</f>
        <v>144.83702855738125</v>
      </c>
      <c r="BP39" s="218">
        <f t="shared" si="27"/>
        <v>0.29217730769346595</v>
      </c>
      <c r="BQ39" s="26">
        <f>SUM(BQ34:BQ38)</f>
        <v>41.125144200269418</v>
      </c>
      <c r="BR39" s="218">
        <f t="shared" si="28"/>
        <v>8.2961063414663097E-2</v>
      </c>
      <c r="BS39" s="26">
        <f>SUM(BS34:BS38)</f>
        <v>14.4989955891376</v>
      </c>
      <c r="BT39" s="218">
        <f t="shared" si="29"/>
        <v>2.9248580543858246E-2</v>
      </c>
      <c r="BU39" s="76">
        <f t="shared" si="30"/>
        <v>495.71621321576123</v>
      </c>
      <c r="BV39" s="99">
        <f t="shared" si="31"/>
        <v>0.21754952996454691</v>
      </c>
      <c r="BW39" s="37" t="s">
        <v>38</v>
      </c>
      <c r="BX39" s="26">
        <f>SUM(BX34:BX38)</f>
        <v>82.170759278282759</v>
      </c>
      <c r="BY39" s="218">
        <f t="shared" si="36"/>
        <v>0.16576169406530555</v>
      </c>
      <c r="BZ39" s="26">
        <f>SUM(BZ34:BZ38)</f>
        <v>121.42079194154641</v>
      </c>
      <c r="CA39" s="218">
        <f t="shared" si="36"/>
        <v>0.2449401264362073</v>
      </c>
      <c r="CB39" s="26">
        <f>SUM(CB34:CB38)</f>
        <v>147.31868809124413</v>
      </c>
      <c r="CC39" s="218">
        <f t="shared" si="36"/>
        <v>0.29718351783487762</v>
      </c>
      <c r="CD39" s="26">
        <f>SUM(CD34:CD38)</f>
        <v>92.226107133845872</v>
      </c>
      <c r="CE39" s="218">
        <f t="shared" si="36"/>
        <v>0.18604617858989483</v>
      </c>
      <c r="CF39" s="26">
        <f>SUM(CF34:CF38)</f>
        <v>52.579866770841946</v>
      </c>
      <c r="CG39" s="218">
        <f t="shared" si="36"/>
        <v>0.10606848307371479</v>
      </c>
      <c r="CH39" s="76">
        <f t="shared" si="37"/>
        <v>495.71621321576106</v>
      </c>
      <c r="CI39" s="382">
        <f t="shared" si="38"/>
        <v>0.41070182050151283</v>
      </c>
      <c r="CJ39" s="37" t="s">
        <v>38</v>
      </c>
      <c r="CK39" s="26">
        <f t="shared" si="39"/>
        <v>203.59155121982917</v>
      </c>
      <c r="CL39" s="218">
        <f t="shared" si="40"/>
        <v>0.41070182050151283</v>
      </c>
      <c r="CM39" s="26">
        <f t="shared" si="41"/>
        <v>239.54479522509001</v>
      </c>
      <c r="CN39" s="218">
        <f t="shared" si="42"/>
        <v>0.48322969642477243</v>
      </c>
      <c r="CO39" s="26">
        <f t="shared" si="43"/>
        <v>52.579866770841946</v>
      </c>
      <c r="CP39" s="218">
        <f t="shared" si="43"/>
        <v>0.10606848307371479</v>
      </c>
      <c r="CQ39" s="76">
        <f t="shared" si="44"/>
        <v>495.71621321576112</v>
      </c>
    </row>
    <row r="40" spans="1:95" x14ac:dyDescent="0.2">
      <c r="A40" s="1">
        <v>97202</v>
      </c>
      <c r="B40" s="38" t="s">
        <v>0</v>
      </c>
      <c r="C40" s="20">
        <v>1218</v>
      </c>
      <c r="D40" s="21">
        <v>0.35171816344210222</v>
      </c>
      <c r="E40" s="22">
        <v>1251.6364209999999</v>
      </c>
      <c r="F40" s="353">
        <v>0.32713968130498183</v>
      </c>
      <c r="G40" s="22">
        <v>1175.2911035861243</v>
      </c>
      <c r="H40" s="283">
        <v>0.29913237556277061</v>
      </c>
      <c r="I40" s="20">
        <f t="shared" si="13"/>
        <v>-76.345317413875591</v>
      </c>
      <c r="J40" s="283">
        <f t="shared" si="14"/>
        <v>-6.0996401297494361E-2</v>
      </c>
      <c r="K40" s="510">
        <v>-1.2508306076987719E-2</v>
      </c>
      <c r="L40" s="473">
        <v>3.0314369461408308E-3</v>
      </c>
      <c r="M40" s="473">
        <v>-2.5463457365598741E-3</v>
      </c>
      <c r="O40" s="819">
        <v>3.0447956051454002</v>
      </c>
      <c r="P40" s="225">
        <f t="shared" si="60"/>
        <v>0.13636363636363635</v>
      </c>
      <c r="Q40" s="820">
        <v>8.1194549470544004</v>
      </c>
      <c r="R40" s="225">
        <f t="shared" si="60"/>
        <v>0.36363636363636359</v>
      </c>
      <c r="S40" s="820">
        <v>2.0298637367636001</v>
      </c>
      <c r="T40" s="225">
        <f t="shared" si="0"/>
        <v>9.0909090909090898E-2</v>
      </c>
      <c r="U40" s="820">
        <v>3.0447956051454002</v>
      </c>
      <c r="V40" s="225">
        <f t="shared" si="1"/>
        <v>0.13636363636363635</v>
      </c>
      <c r="W40" s="820">
        <v>6.0895912102908003</v>
      </c>
      <c r="X40" s="225">
        <f t="shared" si="2"/>
        <v>0.27272727272727271</v>
      </c>
      <c r="Y40" s="73">
        <f t="shared" si="17"/>
        <v>22.328501104399603</v>
      </c>
      <c r="Z40" s="527">
        <f t="shared" si="18"/>
        <v>4.8049232328819576E-3</v>
      </c>
      <c r="AA40" s="497" t="s">
        <v>0</v>
      </c>
      <c r="AB40" s="489">
        <v>73.075094523489597</v>
      </c>
      <c r="AC40" s="711">
        <f t="shared" si="3"/>
        <v>0.16289592760180996</v>
      </c>
      <c r="AD40" s="489">
        <v>85.254276944071208</v>
      </c>
      <c r="AE40" s="711">
        <f t="shared" si="4"/>
        <v>0.1900452488687783</v>
      </c>
      <c r="AF40" s="489"/>
      <c r="AG40" s="711">
        <f t="shared" si="5"/>
        <v>0</v>
      </c>
      <c r="AH40" s="489">
        <v>245.61351214839559</v>
      </c>
      <c r="AI40" s="711">
        <f t="shared" si="6"/>
        <v>0.54751131221719462</v>
      </c>
      <c r="AJ40" s="489">
        <v>14.209046157345201</v>
      </c>
      <c r="AK40" s="711">
        <f t="shared" si="7"/>
        <v>3.1674208144796386E-2</v>
      </c>
      <c r="AL40" s="489">
        <v>30.447956051454003</v>
      </c>
      <c r="AM40" s="711">
        <f t="shared" si="8"/>
        <v>6.7873303167420823E-2</v>
      </c>
      <c r="AN40" s="327">
        <f t="shared" si="19"/>
        <v>448.59988582475557</v>
      </c>
      <c r="AO40" s="815">
        <f t="shared" si="45"/>
        <v>0.53846153846153855</v>
      </c>
      <c r="AQ40" s="38" t="s">
        <v>0</v>
      </c>
      <c r="AR40" s="20">
        <v>13.194114288963405</v>
      </c>
      <c r="AS40" s="290">
        <f t="shared" ref="AS40:AS46" si="74">AR40/$Y40</f>
        <v>0.59090909090909105</v>
      </c>
      <c r="AT40" s="20">
        <v>9.1343868154362013</v>
      </c>
      <c r="AU40" s="290">
        <f t="shared" ref="AU40:AU46" si="75">AT40/$Y40</f>
        <v>0.40909090909090912</v>
      </c>
      <c r="AV40" s="20">
        <f t="shared" ref="AV40:AV46" si="76">AX40+AZ40+BB40+BD40</f>
        <v>0</v>
      </c>
      <c r="AW40" s="290">
        <f t="shared" ref="AW40:AW46" si="77">AV40/$Y40</f>
        <v>0</v>
      </c>
      <c r="AX40" s="835">
        <v>0</v>
      </c>
      <c r="AY40" s="836">
        <f t="shared" ref="AY40:AY46" si="78">AX40/$Y40</f>
        <v>0</v>
      </c>
      <c r="AZ40" s="835">
        <v>0</v>
      </c>
      <c r="BA40" s="836">
        <f t="shared" si="11"/>
        <v>0</v>
      </c>
      <c r="BB40" s="835">
        <v>0</v>
      </c>
      <c r="BC40" s="836">
        <f t="shared" si="12"/>
        <v>0</v>
      </c>
      <c r="BD40" s="835">
        <v>0</v>
      </c>
      <c r="BE40" s="836">
        <v>0</v>
      </c>
      <c r="BF40" s="837">
        <f t="shared" si="23"/>
        <v>22.328501104399606</v>
      </c>
      <c r="BH40" s="38" t="s">
        <v>0</v>
      </c>
      <c r="BI40" s="20">
        <v>1.0149318683818001</v>
      </c>
      <c r="BJ40" s="290">
        <f t="shared" si="24"/>
        <v>4.5454545454545449E-2</v>
      </c>
      <c r="BK40" s="20">
        <v>7.1045230786726004</v>
      </c>
      <c r="BL40" s="290">
        <f t="shared" si="25"/>
        <v>0.31818181818181818</v>
      </c>
      <c r="BM40" s="20">
        <v>8.1194549470544004</v>
      </c>
      <c r="BN40" s="290">
        <f t="shared" si="26"/>
        <v>0.36363636363636359</v>
      </c>
      <c r="BO40" s="20">
        <v>4.0597274735272002</v>
      </c>
      <c r="BP40" s="290">
        <f t="shared" si="27"/>
        <v>0.1818181818181818</v>
      </c>
      <c r="BQ40" s="20">
        <v>1.0149318683818001</v>
      </c>
      <c r="BR40" s="290">
        <f t="shared" si="28"/>
        <v>4.5454545454545449E-2</v>
      </c>
      <c r="BS40" s="20">
        <v>1.0149318683818001</v>
      </c>
      <c r="BT40" s="290">
        <f t="shared" si="29"/>
        <v>4.5454545454545449E-2</v>
      </c>
      <c r="BU40" s="77">
        <f t="shared" si="30"/>
        <v>22.328501104399603</v>
      </c>
      <c r="BV40" s="99">
        <f t="shared" si="31"/>
        <v>0.36363636363636365</v>
      </c>
      <c r="BW40" s="397" t="s">
        <v>0</v>
      </c>
      <c r="BX40" s="400">
        <v>11.164250552199803</v>
      </c>
      <c r="BY40" s="538">
        <f t="shared" si="36"/>
        <v>0.5</v>
      </c>
      <c r="BZ40" s="400">
        <v>2.0298637367636001</v>
      </c>
      <c r="CA40" s="538">
        <f t="shared" si="36"/>
        <v>9.0909090909090884E-2</v>
      </c>
      <c r="CB40" s="400">
        <v>7.1045230786726004</v>
      </c>
      <c r="CC40" s="538">
        <f t="shared" si="36"/>
        <v>0.31818181818181812</v>
      </c>
      <c r="CD40" s="400">
        <v>2.0298637367636001</v>
      </c>
      <c r="CE40" s="538">
        <f t="shared" si="36"/>
        <v>9.0909090909090884E-2</v>
      </c>
      <c r="CF40" s="400">
        <v>0</v>
      </c>
      <c r="CG40" s="538">
        <f t="shared" si="36"/>
        <v>0</v>
      </c>
      <c r="CH40" s="539">
        <f t="shared" si="37"/>
        <v>22.328501104399606</v>
      </c>
      <c r="CI40" s="382">
        <f t="shared" si="38"/>
        <v>0.59090909090909083</v>
      </c>
      <c r="CJ40" s="397" t="s">
        <v>0</v>
      </c>
      <c r="CK40" s="400">
        <f t="shared" si="39"/>
        <v>13.194114288963403</v>
      </c>
      <c r="CL40" s="538">
        <f t="shared" si="40"/>
        <v>0.59090909090909094</v>
      </c>
      <c r="CM40" s="400">
        <f t="shared" si="41"/>
        <v>9.1343868154362013</v>
      </c>
      <c r="CN40" s="538">
        <f t="shared" si="42"/>
        <v>0.40909090909090906</v>
      </c>
      <c r="CO40" s="400">
        <f t="shared" si="43"/>
        <v>0</v>
      </c>
      <c r="CP40" s="538">
        <f t="shared" si="43"/>
        <v>0</v>
      </c>
      <c r="CQ40" s="539">
        <f t="shared" si="44"/>
        <v>22.328501104399606</v>
      </c>
    </row>
    <row r="41" spans="1:95" x14ac:dyDescent="0.2">
      <c r="A41" s="1">
        <v>97206</v>
      </c>
      <c r="B41" s="34" t="s">
        <v>5</v>
      </c>
      <c r="C41" s="22">
        <v>1433</v>
      </c>
      <c r="D41" s="23">
        <v>0.36196009093205356</v>
      </c>
      <c r="E41" s="22">
        <v>1974.656262</v>
      </c>
      <c r="F41" s="348">
        <v>0.33754807891665844</v>
      </c>
      <c r="G41" s="22">
        <v>1925.418011357531</v>
      </c>
      <c r="H41" s="281">
        <v>0.31756853230373205</v>
      </c>
      <c r="I41" s="22">
        <f t="shared" si="13"/>
        <v>-49.238250642468984</v>
      </c>
      <c r="J41" s="281">
        <f t="shared" si="14"/>
        <v>-2.4935099637340821E-2</v>
      </c>
      <c r="K41" s="508">
        <v>-5.03751807750763E-3</v>
      </c>
      <c r="L41" s="473">
        <v>3.6267080142470487E-2</v>
      </c>
      <c r="M41" s="473">
        <v>2.1322205174605813E-2</v>
      </c>
      <c r="O41" s="819">
        <v>13.17391270928837</v>
      </c>
      <c r="P41" s="225">
        <f t="shared" si="60"/>
        <v>0.21311475409836056</v>
      </c>
      <c r="Q41" s="820">
        <v>32.428092822863704</v>
      </c>
      <c r="R41" s="225">
        <f t="shared" si="60"/>
        <v>0.52459016393442637</v>
      </c>
      <c r="S41" s="820">
        <v>7.0936453050014299</v>
      </c>
      <c r="T41" s="225">
        <f t="shared" si="0"/>
        <v>0.11475409836065568</v>
      </c>
      <c r="U41" s="820">
        <v>9.1204011064304105</v>
      </c>
      <c r="V41" s="225">
        <f t="shared" si="1"/>
        <v>0.14754098360655732</v>
      </c>
      <c r="W41" s="820">
        <v>0</v>
      </c>
      <c r="X41" s="225">
        <f t="shared" si="2"/>
        <v>0</v>
      </c>
      <c r="Y41" s="73">
        <f t="shared" si="17"/>
        <v>61.816051943583915</v>
      </c>
      <c r="Z41" s="527">
        <f t="shared" si="18"/>
        <v>1.3302343169387183E-2</v>
      </c>
      <c r="AA41" s="491" t="s">
        <v>5</v>
      </c>
      <c r="AB41" s="489">
        <v>112.4849469793084</v>
      </c>
      <c r="AC41" s="709">
        <f t="shared" si="3"/>
        <v>0.17425431711145997</v>
      </c>
      <c r="AD41" s="489">
        <v>97.284278468591054</v>
      </c>
      <c r="AE41" s="709">
        <f t="shared" si="4"/>
        <v>0.15070643642072215</v>
      </c>
      <c r="AF41" s="489"/>
      <c r="AG41" s="709">
        <f t="shared" si="5"/>
        <v>0</v>
      </c>
      <c r="AH41" s="489">
        <v>381.0300906686482</v>
      </c>
      <c r="AI41" s="709">
        <f t="shared" si="6"/>
        <v>0.59026687598116157</v>
      </c>
      <c r="AJ41" s="489">
        <v>5.0668895035724502</v>
      </c>
      <c r="AK41" s="709">
        <f t="shared" si="7"/>
        <v>7.8492935635792772E-3</v>
      </c>
      <c r="AL41" s="489">
        <v>49.655517135010015</v>
      </c>
      <c r="AM41" s="709">
        <f t="shared" si="8"/>
        <v>7.6923076923076927E-2</v>
      </c>
      <c r="AN41" s="322">
        <f t="shared" si="19"/>
        <v>645.52172275513021</v>
      </c>
      <c r="AO41" s="821">
        <f t="shared" si="45"/>
        <v>0.46376811594202899</v>
      </c>
      <c r="AQ41" s="34" t="s">
        <v>5</v>
      </c>
      <c r="AR41" s="22">
        <v>29.387959120720232</v>
      </c>
      <c r="AS41" s="225">
        <f t="shared" si="74"/>
        <v>0.47540983606557397</v>
      </c>
      <c r="AT41" s="22">
        <v>32.428092822863704</v>
      </c>
      <c r="AU41" s="225">
        <f t="shared" si="75"/>
        <v>0.52459016393442637</v>
      </c>
      <c r="AV41" s="22">
        <f t="shared" si="76"/>
        <v>0</v>
      </c>
      <c r="AW41" s="225">
        <f t="shared" si="77"/>
        <v>0</v>
      </c>
      <c r="AX41" s="816">
        <v>0</v>
      </c>
      <c r="AY41" s="817">
        <f t="shared" si="78"/>
        <v>0</v>
      </c>
      <c r="AZ41" s="816">
        <v>0</v>
      </c>
      <c r="BA41" s="817">
        <f t="shared" si="11"/>
        <v>0</v>
      </c>
      <c r="BB41" s="816">
        <v>0</v>
      </c>
      <c r="BC41" s="817">
        <f t="shared" si="12"/>
        <v>0</v>
      </c>
      <c r="BD41" s="816">
        <v>0</v>
      </c>
      <c r="BE41" s="817">
        <v>0</v>
      </c>
      <c r="BF41" s="822">
        <f t="shared" si="23"/>
        <v>61.816051943583936</v>
      </c>
      <c r="BH41" s="34" t="s">
        <v>5</v>
      </c>
      <c r="BI41" s="22">
        <v>4.0535116028579603</v>
      </c>
      <c r="BJ41" s="225">
        <f t="shared" si="24"/>
        <v>6.5573770491803268E-2</v>
      </c>
      <c r="BK41" s="22">
        <v>21.280935915004299</v>
      </c>
      <c r="BL41" s="225">
        <f t="shared" si="25"/>
        <v>0.34426229508196732</v>
      </c>
      <c r="BM41" s="22">
        <v>14.18729061000286</v>
      </c>
      <c r="BN41" s="225">
        <f t="shared" si="26"/>
        <v>0.22950819672131142</v>
      </c>
      <c r="BO41" s="22">
        <v>12.16053480857388</v>
      </c>
      <c r="BP41" s="225">
        <f t="shared" si="27"/>
        <v>0.1967213114754098</v>
      </c>
      <c r="BQ41" s="22">
        <v>7.0936453050014299</v>
      </c>
      <c r="BR41" s="225">
        <f t="shared" si="28"/>
        <v>0.11475409836065571</v>
      </c>
      <c r="BS41" s="22">
        <v>3.0401337021434705</v>
      </c>
      <c r="BT41" s="225">
        <f t="shared" si="29"/>
        <v>4.9180327868852458E-2</v>
      </c>
      <c r="BU41" s="73">
        <f t="shared" si="30"/>
        <v>61.816051943583901</v>
      </c>
      <c r="BV41" s="99">
        <f t="shared" si="31"/>
        <v>0.40983606557377061</v>
      </c>
      <c r="BW41" s="384" t="s">
        <v>5</v>
      </c>
      <c r="BX41" s="388">
        <v>14.18729061000286</v>
      </c>
      <c r="BY41" s="532">
        <f t="shared" si="36"/>
        <v>0.22950819672131142</v>
      </c>
      <c r="BZ41" s="388">
        <v>13.17391270928837</v>
      </c>
      <c r="CA41" s="532">
        <f t="shared" si="36"/>
        <v>0.21311475409836061</v>
      </c>
      <c r="CB41" s="388">
        <v>21.280935915004299</v>
      </c>
      <c r="CC41" s="532">
        <f t="shared" si="36"/>
        <v>0.34426229508196732</v>
      </c>
      <c r="CD41" s="388">
        <v>6.08026740428694</v>
      </c>
      <c r="CE41" s="532">
        <f t="shared" si="36"/>
        <v>9.8360655737704902E-2</v>
      </c>
      <c r="CF41" s="388">
        <v>7.0936453050014299</v>
      </c>
      <c r="CG41" s="532">
        <f t="shared" si="36"/>
        <v>0.11475409836065571</v>
      </c>
      <c r="CH41" s="534">
        <f t="shared" si="37"/>
        <v>61.816051943583901</v>
      </c>
      <c r="CI41" s="382">
        <f t="shared" si="38"/>
        <v>0.44262295081967207</v>
      </c>
      <c r="CJ41" s="384" t="s">
        <v>5</v>
      </c>
      <c r="CK41" s="388">
        <f t="shared" si="39"/>
        <v>27.361203319291228</v>
      </c>
      <c r="CL41" s="532">
        <f t="shared" si="40"/>
        <v>0.44262295081967207</v>
      </c>
      <c r="CM41" s="388">
        <f t="shared" si="41"/>
        <v>27.361203319291239</v>
      </c>
      <c r="CN41" s="532">
        <f t="shared" si="42"/>
        <v>0.44262295081967223</v>
      </c>
      <c r="CO41" s="388">
        <f t="shared" si="43"/>
        <v>7.0936453050014299</v>
      </c>
      <c r="CP41" s="532">
        <f t="shared" si="43"/>
        <v>0.11475409836065571</v>
      </c>
      <c r="CQ41" s="534">
        <f t="shared" si="44"/>
        <v>61.816051943583894</v>
      </c>
    </row>
    <row r="42" spans="1:95" x14ac:dyDescent="0.2">
      <c r="A42" s="1">
        <v>97207</v>
      </c>
      <c r="B42" s="34" t="s">
        <v>6</v>
      </c>
      <c r="C42" s="22">
        <v>5822</v>
      </c>
      <c r="D42" s="23">
        <v>0.38219654697039324</v>
      </c>
      <c r="E42" s="22">
        <v>5488.7028759999994</v>
      </c>
      <c r="F42" s="348">
        <v>0.33400492160092549</v>
      </c>
      <c r="G42" s="22">
        <v>5199.5862122361632</v>
      </c>
      <c r="H42" s="281">
        <v>0.30494318293567302</v>
      </c>
      <c r="I42" s="22">
        <f t="shared" si="13"/>
        <v>-289.11666376383619</v>
      </c>
      <c r="J42" s="281">
        <f t="shared" si="14"/>
        <v>-5.2674861491962502E-2</v>
      </c>
      <c r="K42" s="508">
        <v>-1.0764228450843238E-2</v>
      </c>
      <c r="L42" s="473">
        <v>-6.5288039199152825E-3</v>
      </c>
      <c r="M42" s="473">
        <v>-8.0435332276778126E-3</v>
      </c>
      <c r="O42" s="819">
        <v>31.539153643670971</v>
      </c>
      <c r="P42" s="225">
        <f t="shared" si="60"/>
        <v>0.17951514306047017</v>
      </c>
      <c r="Q42" s="820">
        <v>84.573585358562383</v>
      </c>
      <c r="R42" s="225">
        <f t="shared" si="60"/>
        <v>0.48137751083329605</v>
      </c>
      <c r="S42" s="820">
        <v>47.056482663918167</v>
      </c>
      <c r="T42" s="225">
        <f t="shared" si="0"/>
        <v>0.26783696584803418</v>
      </c>
      <c r="U42" s="820">
        <v>5.0066586080701603</v>
      </c>
      <c r="V42" s="225">
        <f t="shared" si="1"/>
        <v>2.8496992862806499E-2</v>
      </c>
      <c r="W42" s="820">
        <v>7.51488935097324</v>
      </c>
      <c r="X42" s="225">
        <f t="shared" si="2"/>
        <v>4.2773387395393186E-2</v>
      </c>
      <c r="Y42" s="73">
        <f t="shared" si="17"/>
        <v>175.69076962519492</v>
      </c>
      <c r="Z42" s="527">
        <f t="shared" si="18"/>
        <v>3.7807314374930144E-2</v>
      </c>
      <c r="AA42" s="491" t="s">
        <v>6</v>
      </c>
      <c r="AB42" s="489">
        <v>298.86925192298793</v>
      </c>
      <c r="AC42" s="709">
        <f t="shared" si="3"/>
        <v>0.13730225010615105</v>
      </c>
      <c r="AD42" s="489">
        <v>392.12644314852372</v>
      </c>
      <c r="AE42" s="709">
        <f t="shared" si="4"/>
        <v>0.18014513913357461</v>
      </c>
      <c r="AF42" s="489"/>
      <c r="AG42" s="709">
        <f t="shared" si="5"/>
        <v>0</v>
      </c>
      <c r="AH42" s="489">
        <v>1074.2327685077173</v>
      </c>
      <c r="AI42" s="709">
        <f t="shared" si="6"/>
        <v>0.49350870089465004</v>
      </c>
      <c r="AJ42" s="489">
        <v>9.7476765625961406</v>
      </c>
      <c r="AK42" s="709">
        <f t="shared" si="7"/>
        <v>4.4781385731052477E-3</v>
      </c>
      <c r="AL42" s="489">
        <v>401.74894405691373</v>
      </c>
      <c r="AM42" s="709">
        <f t="shared" si="8"/>
        <v>0.18456577129251905</v>
      </c>
      <c r="AN42" s="322">
        <f t="shared" si="19"/>
        <v>2176.7250841987388</v>
      </c>
      <c r="AO42" s="821">
        <f t="shared" si="45"/>
        <v>0.56748029827876467</v>
      </c>
      <c r="AQ42" s="34" t="s">
        <v>6</v>
      </c>
      <c r="AR42" s="22">
        <v>58.064469439468837</v>
      </c>
      <c r="AS42" s="225">
        <f t="shared" si="74"/>
        <v>0.3304924303270973</v>
      </c>
      <c r="AT42" s="22">
        <v>117.62630018572608</v>
      </c>
      <c r="AU42" s="225">
        <f t="shared" si="75"/>
        <v>0.6695075696729027</v>
      </c>
      <c r="AV42" s="22">
        <f t="shared" si="76"/>
        <v>0</v>
      </c>
      <c r="AW42" s="225">
        <f t="shared" si="77"/>
        <v>0</v>
      </c>
      <c r="AX42" s="816">
        <v>0</v>
      </c>
      <c r="AY42" s="817">
        <f t="shared" si="78"/>
        <v>0</v>
      </c>
      <c r="AZ42" s="816">
        <v>0</v>
      </c>
      <c r="BA42" s="817">
        <f t="shared" si="11"/>
        <v>0</v>
      </c>
      <c r="BB42" s="816">
        <v>0</v>
      </c>
      <c r="BC42" s="817">
        <f t="shared" si="12"/>
        <v>0</v>
      </c>
      <c r="BD42" s="816">
        <v>0</v>
      </c>
      <c r="BE42" s="817">
        <v>0</v>
      </c>
      <c r="BF42" s="822">
        <f t="shared" si="23"/>
        <v>175.69076962519492</v>
      </c>
      <c r="BH42" s="34" t="s">
        <v>6</v>
      </c>
      <c r="BI42" s="22">
        <v>12.336368165854239</v>
      </c>
      <c r="BJ42" s="225">
        <f t="shared" si="24"/>
        <v>7.0216370456864033E-2</v>
      </c>
      <c r="BK42" s="22">
        <v>36.453661833132465</v>
      </c>
      <c r="BL42" s="225">
        <f t="shared" si="25"/>
        <v>0.2074876324516074</v>
      </c>
      <c r="BM42" s="22">
        <v>44.02201405135115</v>
      </c>
      <c r="BN42" s="225">
        <f t="shared" si="26"/>
        <v>0.25056532079211852</v>
      </c>
      <c r="BO42" s="22">
        <v>61.231046098396867</v>
      </c>
      <c r="BP42" s="225">
        <f t="shared" si="27"/>
        <v>0.34851601042571817</v>
      </c>
      <c r="BQ42" s="22">
        <v>11.846540046618578</v>
      </c>
      <c r="BR42" s="225">
        <f t="shared" si="28"/>
        <v>6.7428357630233346E-2</v>
      </c>
      <c r="BS42" s="22">
        <v>9.8011394298415802</v>
      </c>
      <c r="BT42" s="225">
        <f t="shared" si="29"/>
        <v>5.578630824345851E-2</v>
      </c>
      <c r="BU42" s="73">
        <f t="shared" si="30"/>
        <v>175.69076962519489</v>
      </c>
      <c r="BV42" s="99">
        <f t="shared" si="31"/>
        <v>0.27770400290847141</v>
      </c>
      <c r="BW42" s="384" t="s">
        <v>6</v>
      </c>
      <c r="BX42" s="388">
        <v>31.856370483942943</v>
      </c>
      <c r="BY42" s="532">
        <f t="shared" si="36"/>
        <v>0.18132068378949481</v>
      </c>
      <c r="BZ42" s="388">
        <v>48.97513879289766</v>
      </c>
      <c r="CA42" s="532">
        <f t="shared" si="36"/>
        <v>0.27875760859479093</v>
      </c>
      <c r="CB42" s="388">
        <v>62.991200306157694</v>
      </c>
      <c r="CC42" s="532">
        <f t="shared" si="36"/>
        <v>0.35853448898048684</v>
      </c>
      <c r="CD42" s="388">
        <v>17.262494914291171</v>
      </c>
      <c r="CE42" s="532">
        <f t="shared" si="36"/>
        <v>9.8254990578717616E-2</v>
      </c>
      <c r="CF42" s="388">
        <v>14.605565127905422</v>
      </c>
      <c r="CG42" s="532">
        <f t="shared" si="36"/>
        <v>8.3132228056509772E-2</v>
      </c>
      <c r="CH42" s="534">
        <f t="shared" si="37"/>
        <v>175.69076962519489</v>
      </c>
      <c r="CI42" s="382">
        <f t="shared" si="38"/>
        <v>0.46007829238428577</v>
      </c>
      <c r="CJ42" s="384" t="s">
        <v>6</v>
      </c>
      <c r="CK42" s="388">
        <f t="shared" si="39"/>
        <v>80.831509276840606</v>
      </c>
      <c r="CL42" s="532">
        <f t="shared" si="40"/>
        <v>0.46007829238428577</v>
      </c>
      <c r="CM42" s="388">
        <f t="shared" si="41"/>
        <v>80.253695220448861</v>
      </c>
      <c r="CN42" s="532">
        <f t="shared" si="42"/>
        <v>0.45678947955920446</v>
      </c>
      <c r="CO42" s="388">
        <f t="shared" si="43"/>
        <v>14.605565127905422</v>
      </c>
      <c r="CP42" s="532">
        <f t="shared" si="43"/>
        <v>8.3132228056509772E-2</v>
      </c>
      <c r="CQ42" s="534">
        <f t="shared" si="44"/>
        <v>175.69076962519489</v>
      </c>
    </row>
    <row r="43" spans="1:95" x14ac:dyDescent="0.2">
      <c r="A43" s="1">
        <v>97221</v>
      </c>
      <c r="B43" s="34" t="s">
        <v>27</v>
      </c>
      <c r="C43" s="22">
        <v>4973</v>
      </c>
      <c r="D43" s="23">
        <v>0.40516539025582532</v>
      </c>
      <c r="E43" s="22">
        <v>4850.1084950000004</v>
      </c>
      <c r="F43" s="348">
        <v>0.37400589877961177</v>
      </c>
      <c r="G43" s="22">
        <v>4256.5180276656074</v>
      </c>
      <c r="H43" s="281">
        <v>0.33418528913131867</v>
      </c>
      <c r="I43" s="22">
        <f t="shared" si="13"/>
        <v>-593.590467334393</v>
      </c>
      <c r="J43" s="281">
        <f t="shared" si="14"/>
        <v>-0.12238704926834693</v>
      </c>
      <c r="K43" s="508">
        <v>-2.5772005979246226E-2</v>
      </c>
      <c r="L43" s="473">
        <v>-2.7763836904336481E-3</v>
      </c>
      <c r="M43" s="473">
        <v>-1.1050759478512862E-2</v>
      </c>
      <c r="O43" s="819">
        <v>32.718462269717413</v>
      </c>
      <c r="P43" s="225">
        <f t="shared" si="60"/>
        <v>0.22210483401347206</v>
      </c>
      <c r="Q43" s="820">
        <v>25.285624737979973</v>
      </c>
      <c r="R43" s="225">
        <f t="shared" si="60"/>
        <v>0.17164802670307433</v>
      </c>
      <c r="S43" s="820">
        <v>73.308904642853207</v>
      </c>
      <c r="T43" s="225">
        <f t="shared" si="0"/>
        <v>0.49764753499679043</v>
      </c>
      <c r="U43" s="820">
        <v>9.9871017728936202</v>
      </c>
      <c r="V43" s="225">
        <f t="shared" si="1"/>
        <v>6.7796082935023233E-2</v>
      </c>
      <c r="W43" s="820">
        <v>6.0108033206258895</v>
      </c>
      <c r="X43" s="225">
        <f t="shared" si="2"/>
        <v>4.0803521351639928E-2</v>
      </c>
      <c r="Y43" s="73">
        <f t="shared" si="17"/>
        <v>147.31089674407011</v>
      </c>
      <c r="Z43" s="527">
        <f t="shared" si="18"/>
        <v>3.1700182063846165E-2</v>
      </c>
      <c r="AA43" s="491" t="s">
        <v>27</v>
      </c>
      <c r="AB43" s="489">
        <v>182.37539198378354</v>
      </c>
      <c r="AC43" s="709">
        <f t="shared" si="3"/>
        <v>0.11830121830826211</v>
      </c>
      <c r="AD43" s="489">
        <v>341.72950870928366</v>
      </c>
      <c r="AE43" s="709">
        <f t="shared" si="4"/>
        <v>0.22166925467547077</v>
      </c>
      <c r="AF43" s="489"/>
      <c r="AG43" s="709">
        <f t="shared" si="5"/>
        <v>0</v>
      </c>
      <c r="AH43" s="489">
        <v>930.86166830587092</v>
      </c>
      <c r="AI43" s="709">
        <f t="shared" si="6"/>
        <v>0.60382087867883916</v>
      </c>
      <c r="AJ43" s="489">
        <v>0</v>
      </c>
      <c r="AK43" s="709">
        <f t="shared" si="7"/>
        <v>0</v>
      </c>
      <c r="AL43" s="489">
        <v>86.652313644864009</v>
      </c>
      <c r="AM43" s="709">
        <f t="shared" si="8"/>
        <v>5.6208648337427898E-2</v>
      </c>
      <c r="AN43" s="322">
        <f t="shared" si="19"/>
        <v>1541.6188826438022</v>
      </c>
      <c r="AO43" s="821">
        <f t="shared" si="45"/>
        <v>0.65202502067312573</v>
      </c>
      <c r="AQ43" s="34" t="s">
        <v>27</v>
      </c>
      <c r="AR43" s="22">
        <v>40.254555302431548</v>
      </c>
      <c r="AS43" s="225">
        <f t="shared" si="74"/>
        <v>0.27326257725772729</v>
      </c>
      <c r="AT43" s="22">
        <v>107.05634144163852</v>
      </c>
      <c r="AU43" s="225">
        <f t="shared" si="75"/>
        <v>0.72673742274227249</v>
      </c>
      <c r="AV43" s="22">
        <f t="shared" si="76"/>
        <v>0</v>
      </c>
      <c r="AW43" s="225">
        <f t="shared" si="77"/>
        <v>0</v>
      </c>
      <c r="AX43" s="816">
        <v>0</v>
      </c>
      <c r="AY43" s="817">
        <f t="shared" si="78"/>
        <v>0</v>
      </c>
      <c r="AZ43" s="816">
        <v>0</v>
      </c>
      <c r="BA43" s="817">
        <f t="shared" si="11"/>
        <v>0</v>
      </c>
      <c r="BB43" s="816">
        <v>0</v>
      </c>
      <c r="BC43" s="817">
        <f t="shared" si="12"/>
        <v>0</v>
      </c>
      <c r="BD43" s="816">
        <v>0</v>
      </c>
      <c r="BE43" s="817">
        <v>0</v>
      </c>
      <c r="BF43" s="822">
        <f t="shared" si="23"/>
        <v>147.31089674407008</v>
      </c>
      <c r="BH43" s="34" t="s">
        <v>27</v>
      </c>
      <c r="BI43" s="22">
        <v>3.4990317614312501</v>
      </c>
      <c r="BJ43" s="225">
        <f t="shared" si="24"/>
        <v>2.3752701522890572E-2</v>
      </c>
      <c r="BK43" s="22">
        <v>17.515571562393031</v>
      </c>
      <c r="BL43" s="225">
        <f t="shared" si="25"/>
        <v>0.11890207682886914</v>
      </c>
      <c r="BM43" s="22">
        <v>55.400851700828831</v>
      </c>
      <c r="BN43" s="225">
        <f t="shared" si="26"/>
        <v>0.37608115166849632</v>
      </c>
      <c r="BO43" s="22">
        <v>45.46654223110793</v>
      </c>
      <c r="BP43" s="225">
        <f t="shared" si="27"/>
        <v>0.30864344210801331</v>
      </c>
      <c r="BQ43" s="22">
        <v>22.914163846246531</v>
      </c>
      <c r="BR43" s="225">
        <f t="shared" si="28"/>
        <v>0.15554968676931175</v>
      </c>
      <c r="BS43" s="22">
        <v>2.51473564206254</v>
      </c>
      <c r="BT43" s="225">
        <f t="shared" si="29"/>
        <v>1.7070941102418948E-2</v>
      </c>
      <c r="BU43" s="73">
        <f t="shared" si="30"/>
        <v>147.31089674407011</v>
      </c>
      <c r="BV43" s="99">
        <f t="shared" si="31"/>
        <v>0.14265477835175971</v>
      </c>
      <c r="BW43" s="384" t="s">
        <v>27</v>
      </c>
      <c r="BX43" s="388">
        <v>26.184875925669331</v>
      </c>
      <c r="BY43" s="532">
        <f t="shared" si="36"/>
        <v>0.1777524711641767</v>
      </c>
      <c r="BZ43" s="388">
        <v>27.603455403654209</v>
      </c>
      <c r="CA43" s="532">
        <f t="shared" si="36"/>
        <v>0.18738230513667256</v>
      </c>
      <c r="CB43" s="388">
        <v>43.124860535271985</v>
      </c>
      <c r="CC43" s="532">
        <f t="shared" si="36"/>
        <v>0.29274725419800246</v>
      </c>
      <c r="CD43" s="388">
        <v>35.280349754088313</v>
      </c>
      <c r="CE43" s="532">
        <f t="shared" si="36"/>
        <v>0.23949585898850689</v>
      </c>
      <c r="CF43" s="388">
        <v>15.117355125386259</v>
      </c>
      <c r="CG43" s="532">
        <f t="shared" si="36"/>
        <v>0.10262211051264133</v>
      </c>
      <c r="CH43" s="534">
        <f t="shared" si="37"/>
        <v>147.31089674407011</v>
      </c>
      <c r="CI43" s="382">
        <f t="shared" si="38"/>
        <v>0.36513477630084923</v>
      </c>
      <c r="CJ43" s="384" t="s">
        <v>27</v>
      </c>
      <c r="CK43" s="388">
        <f t="shared" si="39"/>
        <v>53.78833132932354</v>
      </c>
      <c r="CL43" s="532">
        <f t="shared" si="40"/>
        <v>0.36513477630084934</v>
      </c>
      <c r="CM43" s="388">
        <f t="shared" si="41"/>
        <v>78.405210289360298</v>
      </c>
      <c r="CN43" s="532">
        <f t="shared" si="42"/>
        <v>0.53224311318650941</v>
      </c>
      <c r="CO43" s="388">
        <f t="shared" si="43"/>
        <v>15.117355125386259</v>
      </c>
      <c r="CP43" s="532">
        <f t="shared" si="43"/>
        <v>0.10262211051264133</v>
      </c>
      <c r="CQ43" s="534">
        <f t="shared" si="44"/>
        <v>147.31089674407008</v>
      </c>
    </row>
    <row r="44" spans="1:95" x14ac:dyDescent="0.2">
      <c r="A44" s="1">
        <v>97227</v>
      </c>
      <c r="B44" s="34" t="s">
        <v>22</v>
      </c>
      <c r="C44" s="22">
        <v>2801</v>
      </c>
      <c r="D44" s="23">
        <v>0.36263593992749871</v>
      </c>
      <c r="E44" s="22">
        <v>3108.8399989999998</v>
      </c>
      <c r="F44" s="348">
        <v>0.3298853988402074</v>
      </c>
      <c r="G44" s="22">
        <v>2939.323991946113</v>
      </c>
      <c r="H44" s="281">
        <v>0.29419717665359835</v>
      </c>
      <c r="I44" s="22">
        <f t="shared" si="13"/>
        <v>-169.51600705388682</v>
      </c>
      <c r="J44" s="281">
        <f t="shared" si="14"/>
        <v>-5.4527092776860159E-2</v>
      </c>
      <c r="K44" s="508">
        <v>-1.1151366524040252E-2</v>
      </c>
      <c r="L44" s="473">
        <v>1.1653284323909663E-2</v>
      </c>
      <c r="M44" s="473">
        <v>3.4490144897045827E-3</v>
      </c>
      <c r="O44" s="819">
        <v>16.149940007025439</v>
      </c>
      <c r="P44" s="225">
        <f t="shared" si="60"/>
        <v>0.16842105263157892</v>
      </c>
      <c r="Q44" s="820">
        <v>35.327993765368163</v>
      </c>
      <c r="R44" s="225">
        <f t="shared" si="60"/>
        <v>0.36842105263157904</v>
      </c>
      <c r="S44" s="820">
        <v>29.271766262733628</v>
      </c>
      <c r="T44" s="225">
        <f t="shared" si="0"/>
        <v>0.30526315789473696</v>
      </c>
      <c r="U44" s="820">
        <v>10.093712504390899</v>
      </c>
      <c r="V44" s="225">
        <f t="shared" si="1"/>
        <v>0.10526315789473681</v>
      </c>
      <c r="W44" s="820">
        <v>5.0468562521954494</v>
      </c>
      <c r="X44" s="225">
        <f t="shared" si="2"/>
        <v>5.2631578947368404E-2</v>
      </c>
      <c r="Y44" s="73">
        <f t="shared" si="17"/>
        <v>95.890268791713567</v>
      </c>
      <c r="Z44" s="527">
        <f t="shared" si="18"/>
        <v>2.0634854895558351E-2</v>
      </c>
      <c r="AA44" s="491" t="s">
        <v>22</v>
      </c>
      <c r="AB44" s="489">
        <v>183.68675512678902</v>
      </c>
      <c r="AC44" s="709">
        <f t="shared" si="3"/>
        <v>0.18246930122299712</v>
      </c>
      <c r="AD44" s="489">
        <v>162.50877132069348</v>
      </c>
      <c r="AE44" s="709">
        <f t="shared" si="4"/>
        <v>0.16143168256757004</v>
      </c>
      <c r="AF44" s="489"/>
      <c r="AG44" s="709">
        <f t="shared" si="5"/>
        <v>0</v>
      </c>
      <c r="AH44" s="489">
        <v>584.00797629054352</v>
      </c>
      <c r="AI44" s="709">
        <f t="shared" si="6"/>
        <v>0.58013724108108455</v>
      </c>
      <c r="AJ44" s="489">
        <v>6.05622750263454</v>
      </c>
      <c r="AK44" s="709">
        <f t="shared" si="7"/>
        <v>6.0160875491019894E-3</v>
      </c>
      <c r="AL44" s="489">
        <v>70.412372384997283</v>
      </c>
      <c r="AM44" s="709">
        <f t="shared" si="8"/>
        <v>6.9945687579246352E-2</v>
      </c>
      <c r="AN44" s="322">
        <f t="shared" si="19"/>
        <v>1006.6721026256578</v>
      </c>
      <c r="AO44" s="821">
        <f t="shared" si="45"/>
        <v>0.46941326188784793</v>
      </c>
      <c r="AQ44" s="34" t="s">
        <v>22</v>
      </c>
      <c r="AR44" s="22">
        <v>39.365478767124515</v>
      </c>
      <c r="AS44" s="225">
        <f t="shared" si="74"/>
        <v>0.41052631578947368</v>
      </c>
      <c r="AT44" s="22">
        <v>56.524790024589009</v>
      </c>
      <c r="AU44" s="225">
        <f t="shared" si="75"/>
        <v>0.58947368421052593</v>
      </c>
      <c r="AV44" s="22">
        <f t="shared" si="76"/>
        <v>0</v>
      </c>
      <c r="AW44" s="225">
        <f t="shared" si="77"/>
        <v>0</v>
      </c>
      <c r="AX44" s="816">
        <v>0</v>
      </c>
      <c r="AY44" s="817">
        <f t="shared" si="78"/>
        <v>0</v>
      </c>
      <c r="AZ44" s="816">
        <v>0</v>
      </c>
      <c r="BA44" s="817">
        <f t="shared" si="11"/>
        <v>0</v>
      </c>
      <c r="BB44" s="816">
        <v>0</v>
      </c>
      <c r="BC44" s="817">
        <f t="shared" si="12"/>
        <v>0</v>
      </c>
      <c r="BD44" s="816">
        <v>0</v>
      </c>
      <c r="BE44" s="817">
        <v>0</v>
      </c>
      <c r="BF44" s="822">
        <f t="shared" si="23"/>
        <v>95.890268791713524</v>
      </c>
      <c r="BH44" s="34" t="s">
        <v>22</v>
      </c>
      <c r="BI44" s="22">
        <v>7.0655987530736288</v>
      </c>
      <c r="BJ44" s="225">
        <f t="shared" si="24"/>
        <v>7.3684210526315741E-2</v>
      </c>
      <c r="BK44" s="22">
        <v>21.196796259220896</v>
      </c>
      <c r="BL44" s="225">
        <f t="shared" si="25"/>
        <v>0.22105263157894733</v>
      </c>
      <c r="BM44" s="22">
        <v>31.290508763611811</v>
      </c>
      <c r="BN44" s="225">
        <f t="shared" si="26"/>
        <v>0.32631578947368428</v>
      </c>
      <c r="BO44" s="22">
        <v>33.309251264489987</v>
      </c>
      <c r="BP44" s="225">
        <f t="shared" si="27"/>
        <v>0.3473684210526316</v>
      </c>
      <c r="BQ44" s="22">
        <v>3.02811375131727</v>
      </c>
      <c r="BR44" s="225">
        <f t="shared" si="28"/>
        <v>3.157894736842104E-2</v>
      </c>
      <c r="BS44" s="22">
        <v>0</v>
      </c>
      <c r="BT44" s="225">
        <f t="shared" si="29"/>
        <v>0</v>
      </c>
      <c r="BU44" s="73">
        <f t="shared" si="30"/>
        <v>95.890268791713595</v>
      </c>
      <c r="BV44" s="99">
        <f t="shared" si="31"/>
        <v>0.29473684210526307</v>
      </c>
      <c r="BW44" s="384" t="s">
        <v>22</v>
      </c>
      <c r="BX44" s="388">
        <v>24.224910010538171</v>
      </c>
      <c r="BY44" s="532">
        <f t="shared" si="36"/>
        <v>0.25263157894736843</v>
      </c>
      <c r="BZ44" s="388">
        <v>29.271766262733628</v>
      </c>
      <c r="CA44" s="532">
        <f t="shared" si="36"/>
        <v>0.3052631578947369</v>
      </c>
      <c r="CB44" s="388">
        <v>32.299880014050899</v>
      </c>
      <c r="CC44" s="532">
        <f t="shared" si="36"/>
        <v>0.33684210526315794</v>
      </c>
      <c r="CD44" s="388">
        <v>5.0468562521954494</v>
      </c>
      <c r="CE44" s="532">
        <f t="shared" si="36"/>
        <v>5.263157894736839E-2</v>
      </c>
      <c r="CF44" s="388">
        <v>5.0468562521954494</v>
      </c>
      <c r="CG44" s="532">
        <f t="shared" si="36"/>
        <v>5.263157894736839E-2</v>
      </c>
      <c r="CH44" s="534">
        <f t="shared" si="37"/>
        <v>95.890268791713595</v>
      </c>
      <c r="CI44" s="382">
        <f t="shared" si="38"/>
        <v>0.55789473684210533</v>
      </c>
      <c r="CJ44" s="384" t="s">
        <v>22</v>
      </c>
      <c r="CK44" s="388">
        <f t="shared" si="39"/>
        <v>53.496676273271802</v>
      </c>
      <c r="CL44" s="532">
        <f t="shared" si="40"/>
        <v>0.55789473684210533</v>
      </c>
      <c r="CM44" s="388">
        <f t="shared" si="41"/>
        <v>37.346736266246346</v>
      </c>
      <c r="CN44" s="532">
        <f t="shared" si="42"/>
        <v>0.38947368421052631</v>
      </c>
      <c r="CO44" s="388">
        <f t="shared" si="43"/>
        <v>5.0468562521954494</v>
      </c>
      <c r="CP44" s="532">
        <f t="shared" si="43"/>
        <v>5.263157894736839E-2</v>
      </c>
      <c r="CQ44" s="534">
        <f t="shared" si="44"/>
        <v>95.890268791713595</v>
      </c>
    </row>
    <row r="45" spans="1:95" x14ac:dyDescent="0.2">
      <c r="A45" s="1">
        <v>97223</v>
      </c>
      <c r="B45" s="34" t="s">
        <v>18</v>
      </c>
      <c r="C45" s="22">
        <v>2915</v>
      </c>
      <c r="D45" s="23">
        <v>0.35548780487804876</v>
      </c>
      <c r="E45" s="22">
        <v>2919.2924730000004</v>
      </c>
      <c r="F45" s="348">
        <v>0.32275206994773337</v>
      </c>
      <c r="G45" s="22">
        <v>2847.3199711563589</v>
      </c>
      <c r="H45" s="281">
        <v>0.29896261771906252</v>
      </c>
      <c r="I45" s="22">
        <f t="shared" si="13"/>
        <v>-71.972501843641567</v>
      </c>
      <c r="J45" s="281">
        <f t="shared" si="14"/>
        <v>-2.4654090848827928E-2</v>
      </c>
      <c r="K45" s="508">
        <v>-4.9801760531585915E-3</v>
      </c>
      <c r="L45" s="473">
        <v>1.6350929399999714E-4</v>
      </c>
      <c r="M45" s="473">
        <v>-1.6765664850200146E-3</v>
      </c>
      <c r="O45" s="819">
        <v>21.339657171407389</v>
      </c>
      <c r="P45" s="225">
        <f t="shared" si="60"/>
        <v>0.21875</v>
      </c>
      <c r="Q45" s="820">
        <v>37.598443587717775</v>
      </c>
      <c r="R45" s="225">
        <f t="shared" si="60"/>
        <v>0.38541666666666663</v>
      </c>
      <c r="S45" s="820">
        <v>23.372005473446187</v>
      </c>
      <c r="T45" s="225">
        <f t="shared" si="0"/>
        <v>0.23958333333333334</v>
      </c>
      <c r="U45" s="820">
        <v>5.080870755097</v>
      </c>
      <c r="V45" s="225">
        <f t="shared" si="1"/>
        <v>5.2083333333333363E-2</v>
      </c>
      <c r="W45" s="820">
        <v>10.161741510193998</v>
      </c>
      <c r="X45" s="225">
        <f t="shared" si="2"/>
        <v>0.10416666666666671</v>
      </c>
      <c r="Y45" s="73">
        <f t="shared" si="17"/>
        <v>97.552718497862344</v>
      </c>
      <c r="Z45" s="527">
        <f t="shared" si="18"/>
        <v>2.0992601399867954E-2</v>
      </c>
      <c r="AA45" s="491" t="s">
        <v>18</v>
      </c>
      <c r="AB45" s="489">
        <v>177.830476428395</v>
      </c>
      <c r="AC45" s="709">
        <f t="shared" si="3"/>
        <v>0.16556291390728478</v>
      </c>
      <c r="AD45" s="489">
        <v>182.91134718349201</v>
      </c>
      <c r="AE45" s="709">
        <f t="shared" si="4"/>
        <v>0.17029328287606435</v>
      </c>
      <c r="AF45" s="489"/>
      <c r="AG45" s="709">
        <f t="shared" si="5"/>
        <v>0</v>
      </c>
      <c r="AH45" s="489">
        <v>613.76918721571758</v>
      </c>
      <c r="AI45" s="709">
        <f t="shared" si="6"/>
        <v>0.5714285714285714</v>
      </c>
      <c r="AJ45" s="489">
        <v>11.177915661213401</v>
      </c>
      <c r="AK45" s="709">
        <f t="shared" si="7"/>
        <v>1.0406811731315043E-2</v>
      </c>
      <c r="AL45" s="489">
        <v>88.407151138687794</v>
      </c>
      <c r="AM45" s="709">
        <f t="shared" si="8"/>
        <v>8.230842005676442E-2</v>
      </c>
      <c r="AN45" s="322">
        <f t="shared" si="19"/>
        <v>1074.0960776275058</v>
      </c>
      <c r="AO45" s="821">
        <f t="shared" si="45"/>
        <v>0.50704225352112675</v>
      </c>
      <c r="AQ45" s="34" t="s">
        <v>18</v>
      </c>
      <c r="AR45" s="22">
        <v>39.630791889756573</v>
      </c>
      <c r="AS45" s="225">
        <f t="shared" si="74"/>
        <v>0.40624999999999994</v>
      </c>
      <c r="AT45" s="22">
        <v>56.905752457086358</v>
      </c>
      <c r="AU45" s="225">
        <f t="shared" si="75"/>
        <v>0.58333333333333326</v>
      </c>
      <c r="AV45" s="22">
        <f t="shared" si="76"/>
        <v>1.0161741510194</v>
      </c>
      <c r="AW45" s="225">
        <f t="shared" si="77"/>
        <v>1.0416666666666673E-2</v>
      </c>
      <c r="AX45" s="816">
        <v>0</v>
      </c>
      <c r="AY45" s="817">
        <f t="shared" si="78"/>
        <v>0</v>
      </c>
      <c r="AZ45" s="816">
        <v>0</v>
      </c>
      <c r="BA45" s="817">
        <f t="shared" si="11"/>
        <v>0</v>
      </c>
      <c r="BB45" s="816">
        <v>0</v>
      </c>
      <c r="BC45" s="817">
        <f t="shared" si="12"/>
        <v>0</v>
      </c>
      <c r="BD45" s="816">
        <v>1.0161741510194</v>
      </c>
      <c r="BE45" s="817">
        <v>0</v>
      </c>
      <c r="BF45" s="822">
        <f t="shared" si="23"/>
        <v>97.55271849786233</v>
      </c>
      <c r="BH45" s="34" t="s">
        <v>18</v>
      </c>
      <c r="BI45" s="22">
        <v>2.0323483020388</v>
      </c>
      <c r="BJ45" s="225">
        <f t="shared" si="24"/>
        <v>2.083333333333335E-2</v>
      </c>
      <c r="BK45" s="22">
        <v>7.1132190571358</v>
      </c>
      <c r="BL45" s="225">
        <f t="shared" si="25"/>
        <v>7.2916666666666713E-2</v>
      </c>
      <c r="BM45" s="22">
        <v>33.533746983640178</v>
      </c>
      <c r="BN45" s="225">
        <f t="shared" si="26"/>
        <v>0.34375</v>
      </c>
      <c r="BO45" s="22">
        <v>36.582269436698375</v>
      </c>
      <c r="BP45" s="225">
        <f t="shared" si="27"/>
        <v>0.375</v>
      </c>
      <c r="BQ45" s="22">
        <v>14.226438114271595</v>
      </c>
      <c r="BR45" s="225">
        <f t="shared" si="28"/>
        <v>0.1458333333333334</v>
      </c>
      <c r="BS45" s="22">
        <v>4.0646966040776</v>
      </c>
      <c r="BT45" s="225">
        <f t="shared" si="29"/>
        <v>4.1666666666666699E-2</v>
      </c>
      <c r="BU45" s="73">
        <f t="shared" si="30"/>
        <v>97.55271849786233</v>
      </c>
      <c r="BV45" s="99">
        <f t="shared" si="31"/>
        <v>9.3750000000000056E-2</v>
      </c>
      <c r="BW45" s="384" t="s">
        <v>18</v>
      </c>
      <c r="BX45" s="388">
        <v>16.258786416310393</v>
      </c>
      <c r="BY45" s="532">
        <f t="shared" si="36"/>
        <v>0.16666666666666669</v>
      </c>
      <c r="BZ45" s="388">
        <v>17.274960567329792</v>
      </c>
      <c r="CA45" s="532">
        <f t="shared" si="36"/>
        <v>0.17708333333333334</v>
      </c>
      <c r="CB45" s="388">
        <v>33.533746983640178</v>
      </c>
      <c r="CC45" s="532">
        <f t="shared" si="36"/>
        <v>0.34375</v>
      </c>
      <c r="CD45" s="388">
        <v>18.291134718349191</v>
      </c>
      <c r="CE45" s="532">
        <f t="shared" si="36"/>
        <v>0.18750000000000003</v>
      </c>
      <c r="CF45" s="388">
        <v>12.194089812232797</v>
      </c>
      <c r="CG45" s="532">
        <f t="shared" si="36"/>
        <v>0.12500000000000003</v>
      </c>
      <c r="CH45" s="534">
        <f t="shared" si="37"/>
        <v>97.552718497862344</v>
      </c>
      <c r="CI45" s="382">
        <f t="shared" si="38"/>
        <v>0.34375</v>
      </c>
      <c r="CJ45" s="384" t="s">
        <v>18</v>
      </c>
      <c r="CK45" s="388">
        <f t="shared" si="39"/>
        <v>33.533746983640185</v>
      </c>
      <c r="CL45" s="532">
        <f t="shared" si="40"/>
        <v>0.34375000000000006</v>
      </c>
      <c r="CM45" s="388">
        <f t="shared" si="41"/>
        <v>51.824881701989369</v>
      </c>
      <c r="CN45" s="532">
        <f t="shared" si="42"/>
        <v>0.53125</v>
      </c>
      <c r="CO45" s="388">
        <f t="shared" si="43"/>
        <v>12.194089812232797</v>
      </c>
      <c r="CP45" s="532">
        <f t="shared" si="43"/>
        <v>0.12500000000000003</v>
      </c>
      <c r="CQ45" s="534">
        <f t="shared" si="44"/>
        <v>97.552718497862344</v>
      </c>
    </row>
    <row r="46" spans="1:95" x14ac:dyDescent="0.2">
      <c r="A46" s="1">
        <v>97231</v>
      </c>
      <c r="B46" s="35" t="s">
        <v>29</v>
      </c>
      <c r="C46" s="24">
        <v>1822</v>
      </c>
      <c r="D46" s="25">
        <v>0.35378640776699027</v>
      </c>
      <c r="E46" s="22">
        <v>2443.0609150000005</v>
      </c>
      <c r="F46" s="349">
        <v>0.33157721426010084</v>
      </c>
      <c r="G46" s="22">
        <v>2321.6693561523566</v>
      </c>
      <c r="H46" s="282">
        <v>0.30159383686052815</v>
      </c>
      <c r="I46" s="24">
        <f t="shared" si="13"/>
        <v>-121.39155884764386</v>
      </c>
      <c r="J46" s="282">
        <f t="shared" si="14"/>
        <v>-4.9688306215501729E-2</v>
      </c>
      <c r="K46" s="509">
        <v>-1.0141276820669565E-2</v>
      </c>
      <c r="L46" s="473">
        <v>3.3127665614636204E-2</v>
      </c>
      <c r="M46" s="473">
        <v>1.7461534973161497E-2</v>
      </c>
      <c r="O46" s="819">
        <v>8.118452352306802</v>
      </c>
      <c r="P46" s="221">
        <f t="shared" si="60"/>
        <v>8.4210526315789486E-2</v>
      </c>
      <c r="Q46" s="820">
        <v>38.562648673457311</v>
      </c>
      <c r="R46" s="221">
        <f t="shared" si="60"/>
        <v>0.4</v>
      </c>
      <c r="S46" s="820">
        <v>21.310937424805356</v>
      </c>
      <c r="T46" s="221">
        <f t="shared" si="0"/>
        <v>0.22105263157894739</v>
      </c>
      <c r="U46" s="820">
        <v>20.296130880767006</v>
      </c>
      <c r="V46" s="221">
        <f t="shared" si="1"/>
        <v>0.2105263157894737</v>
      </c>
      <c r="W46" s="820">
        <v>8.118452352306802</v>
      </c>
      <c r="X46" s="221">
        <f t="shared" si="2"/>
        <v>8.4210526315789486E-2</v>
      </c>
      <c r="Y46" s="73">
        <f t="shared" si="17"/>
        <v>96.406621683643266</v>
      </c>
      <c r="Z46" s="527">
        <f t="shared" si="18"/>
        <v>2.0745970101867919E-2</v>
      </c>
      <c r="AA46" s="493" t="s">
        <v>29</v>
      </c>
      <c r="AB46" s="489">
        <v>149.14684531543912</v>
      </c>
      <c r="AC46" s="710">
        <f t="shared" si="3"/>
        <v>0.18489947400993878</v>
      </c>
      <c r="AD46" s="489">
        <v>160.30971729986095</v>
      </c>
      <c r="AE46" s="710">
        <f t="shared" si="4"/>
        <v>0.19873824581898769</v>
      </c>
      <c r="AF46" s="489"/>
      <c r="AG46" s="710">
        <f t="shared" si="5"/>
        <v>0</v>
      </c>
      <c r="AH46" s="489">
        <v>449.51472402169151</v>
      </c>
      <c r="AI46" s="710">
        <f t="shared" si="6"/>
        <v>0.55726982260703428</v>
      </c>
      <c r="AJ46" s="489">
        <v>6.0888392642300992</v>
      </c>
      <c r="AK46" s="710">
        <f t="shared" si="7"/>
        <v>7.5484209867539651E-3</v>
      </c>
      <c r="AL46" s="489">
        <v>41.577351647373995</v>
      </c>
      <c r="AM46" s="710">
        <f t="shared" si="8"/>
        <v>5.1544036577285339E-2</v>
      </c>
      <c r="AN46" s="324">
        <f t="shared" si="19"/>
        <v>806.6374775485956</v>
      </c>
      <c r="AO46" s="823">
        <f t="shared" si="45"/>
        <v>0.51803625020920774</v>
      </c>
      <c r="AQ46" s="35" t="s">
        <v>29</v>
      </c>
      <c r="AR46" s="24">
        <v>19.281324336728655</v>
      </c>
      <c r="AS46" s="221">
        <f t="shared" si="74"/>
        <v>0.2</v>
      </c>
      <c r="AT46" s="24">
        <v>76.110490802876271</v>
      </c>
      <c r="AU46" s="221">
        <f t="shared" si="75"/>
        <v>0.78947368421052644</v>
      </c>
      <c r="AV46" s="24">
        <f t="shared" si="76"/>
        <v>1.01480654403835</v>
      </c>
      <c r="AW46" s="221">
        <f t="shared" si="77"/>
        <v>1.0526315789473682E-2</v>
      </c>
      <c r="AX46" s="824">
        <v>0</v>
      </c>
      <c r="AY46" s="825">
        <f t="shared" si="78"/>
        <v>0</v>
      </c>
      <c r="AZ46" s="824">
        <v>0</v>
      </c>
      <c r="BA46" s="825">
        <f t="shared" si="11"/>
        <v>0</v>
      </c>
      <c r="BB46" s="824">
        <v>1.01480654403835</v>
      </c>
      <c r="BC46" s="825">
        <f t="shared" si="12"/>
        <v>1.0526315789473681E-2</v>
      </c>
      <c r="BD46" s="824">
        <v>0</v>
      </c>
      <c r="BE46" s="825">
        <v>0</v>
      </c>
      <c r="BF46" s="826">
        <f t="shared" si="23"/>
        <v>96.40662168364328</v>
      </c>
      <c r="BH46" s="35" t="s">
        <v>29</v>
      </c>
      <c r="BI46" s="24">
        <v>12.177678528460204</v>
      </c>
      <c r="BJ46" s="221">
        <f t="shared" si="24"/>
        <v>0.12631578947368424</v>
      </c>
      <c r="BK46" s="24">
        <v>32.473809409227208</v>
      </c>
      <c r="BL46" s="221">
        <f t="shared" si="25"/>
        <v>0.33684210526315794</v>
      </c>
      <c r="BM46" s="24">
        <v>21.310937424805356</v>
      </c>
      <c r="BN46" s="221">
        <f t="shared" si="26"/>
        <v>0.22105263157894739</v>
      </c>
      <c r="BO46" s="24">
        <v>21.310937424805356</v>
      </c>
      <c r="BP46" s="221">
        <f t="shared" si="27"/>
        <v>0.22105263157894739</v>
      </c>
      <c r="BQ46" s="24">
        <v>7.1036458082684515</v>
      </c>
      <c r="BR46" s="221">
        <f t="shared" si="28"/>
        <v>7.3684210526315796E-2</v>
      </c>
      <c r="BS46" s="24">
        <v>2.0296130880767</v>
      </c>
      <c r="BT46" s="221">
        <f t="shared" si="29"/>
        <v>2.1052631578947364E-2</v>
      </c>
      <c r="BU46" s="74">
        <f t="shared" si="30"/>
        <v>96.406621683643266</v>
      </c>
      <c r="BV46" s="99">
        <f t="shared" si="31"/>
        <v>0.46315789473684221</v>
      </c>
      <c r="BW46" s="389" t="s">
        <v>29</v>
      </c>
      <c r="BX46" s="393">
        <v>26.384970144997109</v>
      </c>
      <c r="BY46" s="535">
        <f t="shared" si="36"/>
        <v>0.27368421052631581</v>
      </c>
      <c r="BZ46" s="393">
        <v>31.459002865188861</v>
      </c>
      <c r="CA46" s="535">
        <f t="shared" si="36"/>
        <v>0.32631578947368423</v>
      </c>
      <c r="CB46" s="393">
        <v>19.281324336728655</v>
      </c>
      <c r="CC46" s="535">
        <f t="shared" si="36"/>
        <v>0.19999999999999998</v>
      </c>
      <c r="CD46" s="393">
        <v>10.148065440383503</v>
      </c>
      <c r="CE46" s="535">
        <f t="shared" si="36"/>
        <v>0.10526315789473684</v>
      </c>
      <c r="CF46" s="393">
        <v>9.1332588963451524</v>
      </c>
      <c r="CG46" s="535">
        <f t="shared" si="36"/>
        <v>9.4736842105263147E-2</v>
      </c>
      <c r="CH46" s="536">
        <f t="shared" si="37"/>
        <v>96.40662168364328</v>
      </c>
      <c r="CI46" s="382">
        <f t="shared" si="38"/>
        <v>0.60000000000000009</v>
      </c>
      <c r="CJ46" s="389" t="s">
        <v>29</v>
      </c>
      <c r="CK46" s="393">
        <f t="shared" si="39"/>
        <v>57.843973010185969</v>
      </c>
      <c r="CL46" s="535">
        <f t="shared" si="40"/>
        <v>0.6</v>
      </c>
      <c r="CM46" s="393">
        <f t="shared" si="41"/>
        <v>29.429389777112156</v>
      </c>
      <c r="CN46" s="535">
        <f t="shared" si="42"/>
        <v>0.30526315789473679</v>
      </c>
      <c r="CO46" s="393">
        <f t="shared" si="43"/>
        <v>9.1332588963451524</v>
      </c>
      <c r="CP46" s="535">
        <f t="shared" si="43"/>
        <v>9.4736842105263147E-2</v>
      </c>
      <c r="CQ46" s="536">
        <f t="shared" si="44"/>
        <v>96.40662168364328</v>
      </c>
    </row>
    <row r="47" spans="1:95" x14ac:dyDescent="0.2">
      <c r="A47" s="3"/>
      <c r="B47" s="9" t="s">
        <v>40</v>
      </c>
      <c r="C47" s="26">
        <v>20984</v>
      </c>
      <c r="D47" s="27">
        <v>0.37469421281002802</v>
      </c>
      <c r="E47" s="26">
        <v>22036.297440999999</v>
      </c>
      <c r="F47" s="352">
        <v>0.33946910435839817</v>
      </c>
      <c r="G47" s="26">
        <v>20665.126674100255</v>
      </c>
      <c r="H47" s="278">
        <v>0.30846695436986271</v>
      </c>
      <c r="I47" s="26">
        <f t="shared" si="13"/>
        <v>-1371.1707668997442</v>
      </c>
      <c r="J47" s="278">
        <f t="shared" si="14"/>
        <v>-6.2223282771115156E-2</v>
      </c>
      <c r="K47" s="512">
        <v>-1.2766488036947465E-2</v>
      </c>
      <c r="L47" s="474">
        <v>5.4515542596875743E-3</v>
      </c>
      <c r="M47" s="474">
        <v>-1.0931638272891897E-3</v>
      </c>
      <c r="O47" s="287">
        <f>SUM(O40:O46)</f>
        <v>126.08437375856178</v>
      </c>
      <c r="P47" s="218">
        <f t="shared" si="60"/>
        <v>0.18089688434681331</v>
      </c>
      <c r="Q47" s="219">
        <f>SUM(Q40:Q46)</f>
        <v>261.8958438930037</v>
      </c>
      <c r="R47" s="218">
        <f t="shared" si="60"/>
        <v>0.37574951416536401</v>
      </c>
      <c r="S47" s="219">
        <f>SUM(S40:S46)</f>
        <v>203.44360550952157</v>
      </c>
      <c r="T47" s="218">
        <f t="shared" si="0"/>
        <v>0.29188640336531446</v>
      </c>
      <c r="U47" s="219">
        <f>SUM(U40:U46)</f>
        <v>62.629671232794493</v>
      </c>
      <c r="V47" s="218">
        <f t="shared" si="1"/>
        <v>8.9856594088118982E-2</v>
      </c>
      <c r="W47" s="219">
        <f>SUM(W40:W46)</f>
        <v>42.942333996586186</v>
      </c>
      <c r="X47" s="218">
        <f t="shared" si="2"/>
        <v>6.1610604034389185E-2</v>
      </c>
      <c r="Y47" s="76">
        <f t="shared" si="17"/>
        <v>696.99582839046775</v>
      </c>
      <c r="Z47" s="527">
        <f t="shared" si="18"/>
        <v>0.14998818923833968</v>
      </c>
      <c r="AA47" s="496" t="s">
        <v>40</v>
      </c>
      <c r="AB47" s="304">
        <f>SUM(AB40:AB46)</f>
        <v>1177.4687622801928</v>
      </c>
      <c r="AC47" s="155">
        <f t="shared" si="3"/>
        <v>0.15292057835974335</v>
      </c>
      <c r="AD47" s="304">
        <f>SUM(AD40:AD46)</f>
        <v>1422.1243430745162</v>
      </c>
      <c r="AE47" s="155">
        <f t="shared" si="4"/>
        <v>0.18469456176594093</v>
      </c>
      <c r="AF47" s="304"/>
      <c r="AG47" s="155">
        <f t="shared" si="5"/>
        <v>0</v>
      </c>
      <c r="AH47" s="304">
        <f>SUM(AH40:AH46)</f>
        <v>4279.0299271585845</v>
      </c>
      <c r="AI47" s="155">
        <f t="shared" si="6"/>
        <v>0.55572746576527043</v>
      </c>
      <c r="AJ47" s="304">
        <f>SUM(AJ40:AJ46)</f>
        <v>52.346594651591829</v>
      </c>
      <c r="AK47" s="155">
        <f t="shared" si="7"/>
        <v>6.7983727345622908E-3</v>
      </c>
      <c r="AL47" s="304">
        <f>SUM(AL40:AL46)</f>
        <v>768.90160605930089</v>
      </c>
      <c r="AM47" s="155">
        <f t="shared" si="8"/>
        <v>9.9859021374483006E-2</v>
      </c>
      <c r="AN47" s="326">
        <f t="shared" si="19"/>
        <v>7699.8712332241867</v>
      </c>
      <c r="AO47" s="321">
        <f t="shared" si="45"/>
        <v>0.54705651440034508</v>
      </c>
      <c r="AQ47" s="37" t="s">
        <v>40</v>
      </c>
      <c r="AR47" s="26">
        <f>SUM(AR40:AR46)</f>
        <v>239.17869314519379</v>
      </c>
      <c r="AS47" s="218">
        <f>AR47/$BF47</f>
        <v>0.3431565633577971</v>
      </c>
      <c r="AT47" s="26">
        <f>SUM(AT40:AT46)</f>
        <v>455.78615455021611</v>
      </c>
      <c r="AU47" s="218">
        <f>AT47/$BF47</f>
        <v>0.65392953011316701</v>
      </c>
      <c r="AV47" s="26">
        <f>SUM(AV40:AV46)</f>
        <v>2.03098069505775</v>
      </c>
      <c r="AW47" s="218">
        <f t="shared" ref="AW47:AW49" si="79">AV47/$BF47</f>
        <v>2.9139065290358724E-3</v>
      </c>
      <c r="AX47" s="832">
        <f>SUM(AX40:AX46)</f>
        <v>0</v>
      </c>
      <c r="AY47" s="833">
        <f t="shared" si="47"/>
        <v>0</v>
      </c>
      <c r="AZ47" s="832">
        <f>SUM(AZ40:AZ46)</f>
        <v>0</v>
      </c>
      <c r="BA47" s="833">
        <f t="shared" si="11"/>
        <v>0</v>
      </c>
      <c r="BB47" s="832">
        <f>SUM(BB40:BB46)</f>
        <v>1.01480654403835</v>
      </c>
      <c r="BC47" s="833">
        <f t="shared" si="12"/>
        <v>1.4559721919452293E-3</v>
      </c>
      <c r="BD47" s="832">
        <f>SUM(BD40:BD46)</f>
        <v>1.0161741510194</v>
      </c>
      <c r="BE47" s="833">
        <f t="shared" ref="BE47:BE49" si="80">BD47/$BF47</f>
        <v>1.4579343370906431E-3</v>
      </c>
      <c r="BF47" s="834">
        <f t="shared" si="23"/>
        <v>696.99582839046764</v>
      </c>
      <c r="BH47" s="37" t="s">
        <v>40</v>
      </c>
      <c r="BI47" s="26">
        <f>SUM(BI40:BI46)</f>
        <v>42.179468982097887</v>
      </c>
      <c r="BJ47" s="218">
        <f t="shared" si="24"/>
        <v>6.051609961497259E-2</v>
      </c>
      <c r="BK47" s="26">
        <f>SUM(BK40:BK46)</f>
        <v>143.13851711478628</v>
      </c>
      <c r="BL47" s="218">
        <f t="shared" si="25"/>
        <v>0.20536495526139345</v>
      </c>
      <c r="BM47" s="26">
        <f>SUM(BM40:BM46)</f>
        <v>207.86480448129461</v>
      </c>
      <c r="BN47" s="218">
        <f t="shared" si="26"/>
        <v>0.29822962493377442</v>
      </c>
      <c r="BO47" s="26">
        <f>SUM(BO40:BO46)</f>
        <v>214.12030873759957</v>
      </c>
      <c r="BP47" s="218">
        <f t="shared" si="27"/>
        <v>0.30720457715228405</v>
      </c>
      <c r="BQ47" s="26">
        <f>SUM(BQ40:BQ46)</f>
        <v>67.227478740105653</v>
      </c>
      <c r="BR47" s="218">
        <f t="shared" si="28"/>
        <v>9.6453201011762427E-2</v>
      </c>
      <c r="BS47" s="26">
        <f>SUM(BS40:BS46)</f>
        <v>22.46525033458369</v>
      </c>
      <c r="BT47" s="218">
        <f t="shared" si="29"/>
        <v>3.2231542025812979E-2</v>
      </c>
      <c r="BU47" s="76">
        <f t="shared" si="30"/>
        <v>696.99582839046775</v>
      </c>
      <c r="BV47" s="99">
        <f t="shared" si="31"/>
        <v>0.26588105487636604</v>
      </c>
      <c r="BW47" s="37" t="s">
        <v>40</v>
      </c>
      <c r="BX47" s="26">
        <f>SUM(BX40:BX46)</f>
        <v>150.26145414366061</v>
      </c>
      <c r="BY47" s="218">
        <f t="shared" si="36"/>
        <v>0.21558443827511956</v>
      </c>
      <c r="BZ47" s="26">
        <f>SUM(BZ40:BZ46)</f>
        <v>169.78810033785612</v>
      </c>
      <c r="CA47" s="218">
        <f t="shared" si="36"/>
        <v>0.24359988026031373</v>
      </c>
      <c r="CB47" s="26">
        <f>SUM(CB40:CB46)</f>
        <v>219.61647116952631</v>
      </c>
      <c r="CC47" s="218">
        <f t="shared" si="36"/>
        <v>0.31509007977375408</v>
      </c>
      <c r="CD47" s="26">
        <f>SUM(CD40:CD46)</f>
        <v>94.13903222035816</v>
      </c>
      <c r="CE47" s="218">
        <f t="shared" si="36"/>
        <v>0.13506398228773908</v>
      </c>
      <c r="CF47" s="26">
        <f>SUM(CF40:CF46)</f>
        <v>63.190770519066511</v>
      </c>
      <c r="CG47" s="218">
        <f t="shared" si="36"/>
        <v>9.066161940307349E-2</v>
      </c>
      <c r="CH47" s="76">
        <f t="shared" si="37"/>
        <v>696.99582839046775</v>
      </c>
      <c r="CI47" s="382">
        <f t="shared" si="38"/>
        <v>0.45918431853543329</v>
      </c>
      <c r="CJ47" s="37" t="s">
        <v>40</v>
      </c>
      <c r="CK47" s="26">
        <f t="shared" si="39"/>
        <v>320.04955448151674</v>
      </c>
      <c r="CL47" s="218">
        <f t="shared" si="40"/>
        <v>0.45918431853543329</v>
      </c>
      <c r="CM47" s="26">
        <f t="shared" si="41"/>
        <v>313.75550338988444</v>
      </c>
      <c r="CN47" s="218">
        <f t="shared" si="42"/>
        <v>0.45015406206149311</v>
      </c>
      <c r="CO47" s="26">
        <f t="shared" si="43"/>
        <v>63.190770519066511</v>
      </c>
      <c r="CP47" s="218">
        <f t="shared" si="43"/>
        <v>9.066161940307349E-2</v>
      </c>
      <c r="CQ47" s="76">
        <f t="shared" si="44"/>
        <v>696.99582839046775</v>
      </c>
    </row>
    <row r="48" spans="1:95" ht="13.5" thickBot="1" x14ac:dyDescent="0.25">
      <c r="A48" s="3"/>
      <c r="B48" s="11" t="s">
        <v>41</v>
      </c>
      <c r="C48" s="68">
        <v>39289</v>
      </c>
      <c r="D48" s="53">
        <v>0.36797444999110246</v>
      </c>
      <c r="E48" s="68">
        <v>40855.369191999998</v>
      </c>
      <c r="F48" s="350">
        <v>0.33917818578580444</v>
      </c>
      <c r="G48" s="68">
        <v>36462.847507243365</v>
      </c>
      <c r="H48" s="279">
        <v>0.30473826404054505</v>
      </c>
      <c r="I48" s="68">
        <f t="shared" si="13"/>
        <v>-4392.5216847566335</v>
      </c>
      <c r="J48" s="279">
        <f t="shared" si="14"/>
        <v>-0.10751393933350491</v>
      </c>
      <c r="K48" s="523">
        <v>-2.2492072078844405E-2</v>
      </c>
      <c r="L48" s="522">
        <v>4.3531886014109844E-3</v>
      </c>
      <c r="M48" s="522">
        <v>-5.3180030728342542E-3</v>
      </c>
      <c r="O48" s="286">
        <f>O39+O47</f>
        <v>247.02642015442569</v>
      </c>
      <c r="P48" s="215">
        <f t="shared" si="60"/>
        <v>0.20711321051286988</v>
      </c>
      <c r="Q48" s="216">
        <f>Q39+Q47</f>
        <v>442.76632698879143</v>
      </c>
      <c r="R48" s="215">
        <f t="shared" si="60"/>
        <v>0.37122650861520329</v>
      </c>
      <c r="S48" s="216">
        <f>S39+S47</f>
        <v>316.19487467339712</v>
      </c>
      <c r="T48" s="215">
        <f t="shared" si="0"/>
        <v>0.26510579556786945</v>
      </c>
      <c r="U48" s="216">
        <f>U39+U47</f>
        <v>88.725316533409355</v>
      </c>
      <c r="V48" s="215">
        <f t="shared" si="1"/>
        <v>7.438955375508971E-2</v>
      </c>
      <c r="W48" s="216">
        <f>W39+W47</f>
        <v>97.999103256205274</v>
      </c>
      <c r="X48" s="215">
        <f t="shared" si="2"/>
        <v>8.216493154896766E-2</v>
      </c>
      <c r="Y48" s="75">
        <f t="shared" si="17"/>
        <v>1192.7120416062289</v>
      </c>
      <c r="Z48" s="527">
        <f>Y48/$Y$49</f>
        <v>0.25666253959709939</v>
      </c>
      <c r="AA48" s="495" t="s">
        <v>41</v>
      </c>
      <c r="AB48" s="302">
        <f>AB39+AB47</f>
        <v>2026.2931637771358</v>
      </c>
      <c r="AC48" s="150">
        <f t="shared" si="3"/>
        <v>0.14723176942752764</v>
      </c>
      <c r="AD48" s="302">
        <f>AD39+AD47</f>
        <v>2718.2669125165799</v>
      </c>
      <c r="AE48" s="150">
        <f t="shared" si="4"/>
        <v>0.19751102873983573</v>
      </c>
      <c r="AF48" s="302">
        <f>AF39+AF47</f>
        <v>0</v>
      </c>
      <c r="AG48" s="150">
        <f t="shared" si="5"/>
        <v>0</v>
      </c>
      <c r="AH48" s="302">
        <f>AH39+AH47</f>
        <v>7761.3360566155689</v>
      </c>
      <c r="AI48" s="150">
        <f t="shared" si="6"/>
        <v>0.5639436884873501</v>
      </c>
      <c r="AJ48" s="302">
        <f>AJ39+AJ47</f>
        <v>76.396959403652247</v>
      </c>
      <c r="AK48" s="150">
        <f t="shared" si="7"/>
        <v>5.5510523911138495E-3</v>
      </c>
      <c r="AL48" s="302">
        <f>AL39+AL47</f>
        <v>1180.3151521973925</v>
      </c>
      <c r="AM48" s="150">
        <f t="shared" si="8"/>
        <v>8.5762460954172712E-2</v>
      </c>
      <c r="AN48" s="325">
        <f t="shared" si="19"/>
        <v>13762.608244510329</v>
      </c>
      <c r="AO48" s="321">
        <f t="shared" si="45"/>
        <v>0.57292285666240206</v>
      </c>
      <c r="AQ48" s="36" t="s">
        <v>41</v>
      </c>
      <c r="AR48" s="68">
        <f>AR39+AR47</f>
        <v>425.71145220309302</v>
      </c>
      <c r="AS48" s="215">
        <f>AR48/$BF48</f>
        <v>0.35692726941013031</v>
      </c>
      <c r="AT48" s="68">
        <f>AT39+AT47</f>
        <v>763.96960253077759</v>
      </c>
      <c r="AU48" s="215">
        <f>AT48/$BF48</f>
        <v>0.64053147438835056</v>
      </c>
      <c r="AV48" s="68">
        <f>AV39+AV47</f>
        <v>3.0309868723581701</v>
      </c>
      <c r="AW48" s="215">
        <f t="shared" si="79"/>
        <v>2.5412562015189608E-3</v>
      </c>
      <c r="AX48" s="827">
        <f>AX39+AX47</f>
        <v>0</v>
      </c>
      <c r="AY48" s="828">
        <f t="shared" si="47"/>
        <v>0</v>
      </c>
      <c r="AZ48" s="827">
        <f>AZ39+AZ47</f>
        <v>1.0000061773004201</v>
      </c>
      <c r="BA48" s="828">
        <f t="shared" si="11"/>
        <v>8.3843052003877542E-4</v>
      </c>
      <c r="BB48" s="827">
        <f>BB39+BB47</f>
        <v>1.01480654403835</v>
      </c>
      <c r="BC48" s="828">
        <f t="shared" si="12"/>
        <v>8.5083952256548615E-4</v>
      </c>
      <c r="BD48" s="827">
        <f>BD39+BD47</f>
        <v>1.0161741510194</v>
      </c>
      <c r="BE48" s="828">
        <f t="shared" si="80"/>
        <v>8.5198615891469932E-4</v>
      </c>
      <c r="BF48" s="829">
        <f t="shared" si="23"/>
        <v>1192.7120416062289</v>
      </c>
      <c r="BH48" s="36" t="s">
        <v>41</v>
      </c>
      <c r="BI48" s="68">
        <f>BI39+BI47</f>
        <v>56.162708476978871</v>
      </c>
      <c r="BJ48" s="215">
        <f t="shared" si="24"/>
        <v>4.7088237996947176E-2</v>
      </c>
      <c r="BK48" s="68">
        <f>BK39+BK47</f>
        <v>236.99810680079929</v>
      </c>
      <c r="BL48" s="215">
        <f t="shared" si="25"/>
        <v>0.19870521847136985</v>
      </c>
      <c r="BM48" s="68">
        <f>BM39+BM47</f>
        <v>395.2770201693736</v>
      </c>
      <c r="BN48" s="215">
        <f t="shared" si="26"/>
        <v>0.33141027035918313</v>
      </c>
      <c r="BO48" s="68">
        <f>BO39+BO47</f>
        <v>358.95733729498079</v>
      </c>
      <c r="BP48" s="215">
        <f t="shared" si="27"/>
        <v>0.30095892786625333</v>
      </c>
      <c r="BQ48" s="68">
        <f>BQ39+BQ47</f>
        <v>108.35262294037507</v>
      </c>
      <c r="BR48" s="215">
        <f t="shared" si="28"/>
        <v>9.0845584818994754E-2</v>
      </c>
      <c r="BS48" s="68">
        <f>BS39+BS47</f>
        <v>36.964245923721293</v>
      </c>
      <c r="BT48" s="215">
        <f t="shared" si="29"/>
        <v>3.0991760487251753E-2</v>
      </c>
      <c r="BU48" s="75">
        <f t="shared" si="30"/>
        <v>1192.7120416062289</v>
      </c>
      <c r="BV48" s="99">
        <f t="shared" si="31"/>
        <v>0.24579345646831702</v>
      </c>
      <c r="BW48" s="36" t="s">
        <v>41</v>
      </c>
      <c r="BX48" s="68">
        <f>BX39+BX47</f>
        <v>232.43221342194337</v>
      </c>
      <c r="BY48" s="215">
        <f t="shared" si="36"/>
        <v>0.19487705775899289</v>
      </c>
      <c r="BZ48" s="68">
        <f>BZ39+BZ47</f>
        <v>291.20889227940256</v>
      </c>
      <c r="CA48" s="215">
        <f t="shared" si="36"/>
        <v>0.24415691476312315</v>
      </c>
      <c r="CB48" s="68">
        <f>CB39+CB47</f>
        <v>366.93515926077043</v>
      </c>
      <c r="CC48" s="215">
        <f t="shared" si="36"/>
        <v>0.3076477359670301</v>
      </c>
      <c r="CD48" s="68">
        <f>CD39+CD47</f>
        <v>186.36513935420402</v>
      </c>
      <c r="CE48" s="215">
        <f t="shared" si="36"/>
        <v>0.15625325548254343</v>
      </c>
      <c r="CF48" s="68">
        <f>CF39+CF47</f>
        <v>115.77063728990845</v>
      </c>
      <c r="CG48" s="215">
        <f t="shared" si="36"/>
        <v>9.706503602831057E-2</v>
      </c>
      <c r="CH48" s="75">
        <f t="shared" si="37"/>
        <v>1192.7120416062287</v>
      </c>
      <c r="CI48" s="382">
        <f t="shared" si="38"/>
        <v>0.43903397252211607</v>
      </c>
      <c r="CJ48" s="36" t="s">
        <v>41</v>
      </c>
      <c r="CK48" s="68">
        <f t="shared" si="39"/>
        <v>523.64110570134596</v>
      </c>
      <c r="CL48" s="215">
        <f t="shared" si="40"/>
        <v>0.43903397252211596</v>
      </c>
      <c r="CM48" s="68">
        <f t="shared" si="41"/>
        <v>553.30029861497451</v>
      </c>
      <c r="CN48" s="215">
        <f t="shared" si="42"/>
        <v>0.46390099144957347</v>
      </c>
      <c r="CO48" s="68">
        <f t="shared" si="43"/>
        <v>115.77063728990845</v>
      </c>
      <c r="CP48" s="215">
        <f t="shared" si="43"/>
        <v>9.706503602831057E-2</v>
      </c>
      <c r="CQ48" s="75">
        <f t="shared" si="44"/>
        <v>1192.7120416062289</v>
      </c>
    </row>
    <row r="49" spans="1:95" ht="13.5" thickBot="1" x14ac:dyDescent="0.25">
      <c r="A49" s="3"/>
      <c r="B49" s="88" t="s">
        <v>42</v>
      </c>
      <c r="C49" s="208">
        <v>139838</v>
      </c>
      <c r="D49" s="54">
        <v>0.36671605585786404</v>
      </c>
      <c r="E49" s="208">
        <v>134433.85007300001</v>
      </c>
      <c r="F49" s="354">
        <v>0.33803423764048568</v>
      </c>
      <c r="G49" s="208">
        <v>117843.79135667733</v>
      </c>
      <c r="H49" s="475">
        <v>0.30565033252845231</v>
      </c>
      <c r="I49" s="208">
        <f t="shared" si="13"/>
        <v>-16590.058716322674</v>
      </c>
      <c r="J49" s="54">
        <f t="shared" si="14"/>
        <v>-0.12340685554504295</v>
      </c>
      <c r="K49" s="284">
        <v>-2.5998526324823024E-2</v>
      </c>
      <c r="L49" s="474">
        <v>-4.3695758031170318E-3</v>
      </c>
      <c r="M49" s="474">
        <v>-1.2148790562067746E-2</v>
      </c>
      <c r="O49" s="288">
        <f>O11+O33+O48</f>
        <v>683.36627314922589</v>
      </c>
      <c r="P49" s="212">
        <f t="shared" si="60"/>
        <v>0.14705521284524059</v>
      </c>
      <c r="Q49" s="213">
        <f>Q11+Q33+Q48</f>
        <v>2205.1466900698106</v>
      </c>
      <c r="R49" s="212">
        <f t="shared" si="60"/>
        <v>0.47453075840103903</v>
      </c>
      <c r="S49" s="213">
        <f>S11+S33+S48</f>
        <v>1045.5353881517656</v>
      </c>
      <c r="T49" s="212">
        <f t="shared" si="0"/>
        <v>0.22499124566587236</v>
      </c>
      <c r="U49" s="213">
        <f>U11+U33+U48</f>
        <v>407.10537447391687</v>
      </c>
      <c r="V49" s="212">
        <f t="shared" si="1"/>
        <v>8.760597332059164E-2</v>
      </c>
      <c r="W49" s="213">
        <f>W11+W33+W48</f>
        <v>305.85102786226855</v>
      </c>
      <c r="X49" s="212">
        <f t="shared" si="2"/>
        <v>6.5816809767256304E-2</v>
      </c>
      <c r="Y49" s="78">
        <f t="shared" si="17"/>
        <v>4647.0047537069877</v>
      </c>
      <c r="Z49" s="527">
        <f t="shared" si="18"/>
        <v>1</v>
      </c>
      <c r="AA49" s="498" t="s">
        <v>42</v>
      </c>
      <c r="AB49" s="499">
        <f>AB11+AB33+AB48</f>
        <v>6755.1051993056462</v>
      </c>
      <c r="AC49" s="163">
        <f t="shared" si="3"/>
        <v>0.14749710172767327</v>
      </c>
      <c r="AD49" s="499">
        <f>AD11+AD33+AD48</f>
        <v>8675.9562752345828</v>
      </c>
      <c r="AE49" s="163">
        <f t="shared" si="4"/>
        <v>0.18943870858512435</v>
      </c>
      <c r="AF49" s="499">
        <f>AF11+AF33+AF48</f>
        <v>0</v>
      </c>
      <c r="AG49" s="163">
        <f t="shared" si="5"/>
        <v>0</v>
      </c>
      <c r="AH49" s="499">
        <f>AH11+AH33+AH48</f>
        <v>27130.508389461236</v>
      </c>
      <c r="AI49" s="163">
        <f t="shared" si="6"/>
        <v>0.59239215937824141</v>
      </c>
      <c r="AJ49" s="499">
        <f>AJ11+AJ33+AJ48</f>
        <v>248.73526459932719</v>
      </c>
      <c r="AK49" s="163">
        <f t="shared" si="7"/>
        <v>5.4311116619823784E-3</v>
      </c>
      <c r="AL49" s="499">
        <f>AL11+AL33+AL48</f>
        <v>2987.918159730164</v>
      </c>
      <c r="AM49" s="163">
        <f t="shared" si="8"/>
        <v>6.5240918646978674E-2</v>
      </c>
      <c r="AN49" s="500">
        <f t="shared" si="19"/>
        <v>45798.223288330955</v>
      </c>
      <c r="AO49" s="321">
        <f t="shared" si="45"/>
        <v>0.56223975839569285</v>
      </c>
      <c r="AQ49" s="51" t="s">
        <v>42</v>
      </c>
      <c r="AR49" s="71">
        <f>AR11+AR33+AR48</f>
        <v>1539.4553989164733</v>
      </c>
      <c r="AS49" s="212">
        <f>AR49/$BF49</f>
        <v>0.33127906694918408</v>
      </c>
      <c r="AT49" s="71">
        <f>AT11+AT33+AT48</f>
        <v>3068.9467971910713</v>
      </c>
      <c r="AU49" s="212">
        <f>AT49/$BF49</f>
        <v>0.66041395691341309</v>
      </c>
      <c r="AV49" s="71">
        <f>AV11+AV33+AV48</f>
        <v>38.602557599441475</v>
      </c>
      <c r="AW49" s="212">
        <f t="shared" si="79"/>
        <v>8.3069761374028363E-3</v>
      </c>
      <c r="AX49" s="838">
        <f>AX11+AX33+AX48</f>
        <v>26.563373407502333</v>
      </c>
      <c r="AY49" s="839">
        <f t="shared" si="47"/>
        <v>5.7162354710983089E-3</v>
      </c>
      <c r="AZ49" s="838">
        <f>AZ11+AZ33+AZ48</f>
        <v>2.0000400476204598</v>
      </c>
      <c r="BA49" s="839">
        <f t="shared" si="11"/>
        <v>4.3039337242446279E-4</v>
      </c>
      <c r="BB49" s="838">
        <f>BB11+BB33+BB48</f>
        <v>4.5197956803128108</v>
      </c>
      <c r="BC49" s="839">
        <f>BB49/$BF49</f>
        <v>9.7262557708969446E-4</v>
      </c>
      <c r="BD49" s="838">
        <f>BD11+BD33+BD48</f>
        <v>5.5193484640058701</v>
      </c>
      <c r="BE49" s="839">
        <f t="shared" si="80"/>
        <v>1.1877217167903696E-3</v>
      </c>
      <c r="BF49" s="840">
        <f t="shared" si="23"/>
        <v>4647.0047537069859</v>
      </c>
      <c r="BH49" s="51" t="s">
        <v>42</v>
      </c>
      <c r="BI49" s="71">
        <f>BI11+BI33+BI48</f>
        <v>589.23847014684043</v>
      </c>
      <c r="BJ49" s="212">
        <f t="shared" si="24"/>
        <v>0.12679962715269349</v>
      </c>
      <c r="BK49" s="71">
        <f>BK11+BK33+BK48</f>
        <v>907.69147881871424</v>
      </c>
      <c r="BL49" s="212">
        <f t="shared" si="25"/>
        <v>0.19532828712831304</v>
      </c>
      <c r="BM49" s="71">
        <f>BM11+BM33+BM48</f>
        <v>1399.7748200757544</v>
      </c>
      <c r="BN49" s="212">
        <f t="shared" si="26"/>
        <v>0.30122087113406376</v>
      </c>
      <c r="BO49" s="71">
        <f>BO11+BO33+BO48</f>
        <v>1271.9443361686392</v>
      </c>
      <c r="BP49" s="212">
        <f t="shared" si="27"/>
        <v>0.27371272541823616</v>
      </c>
      <c r="BQ49" s="71">
        <f>BQ11+BQ33+BQ48</f>
        <v>384.97566329229886</v>
      </c>
      <c r="BR49" s="212">
        <f t="shared" si="28"/>
        <v>8.2843828163764566E-2</v>
      </c>
      <c r="BS49" s="71">
        <f>BS11+BS33+BS48</f>
        <v>93.379985204741502</v>
      </c>
      <c r="BT49" s="212">
        <f t="shared" si="29"/>
        <v>2.0094661002929001E-2</v>
      </c>
      <c r="BU49" s="78">
        <f t="shared" si="30"/>
        <v>4647.0047537069886</v>
      </c>
      <c r="BV49" s="99">
        <f>BJ49+BL49</f>
        <v>0.32212791428100651</v>
      </c>
      <c r="BW49" s="51" t="s">
        <v>42</v>
      </c>
      <c r="BX49" s="71">
        <f>BX11+BX33+BX48</f>
        <v>1224.0200895913272</v>
      </c>
      <c r="BY49" s="212">
        <f>BX49/$CH49</f>
        <v>0.2633997928697851</v>
      </c>
      <c r="BZ49" s="71">
        <f>BZ11+BZ33+BZ48</f>
        <v>984.62312412140318</v>
      </c>
      <c r="CA49" s="212">
        <f t="shared" si="36"/>
        <v>0.21188339076605292</v>
      </c>
      <c r="CB49" s="71">
        <f>CB11+CB33+CB48</f>
        <v>1379.6874814516623</v>
      </c>
      <c r="CC49" s="212">
        <f t="shared" si="36"/>
        <v>0.29689822898310231</v>
      </c>
      <c r="CD49" s="71">
        <f>CD11+CD33+CD48</f>
        <v>572.84799880136939</v>
      </c>
      <c r="CE49" s="212">
        <f t="shared" si="36"/>
        <v>0.12327252265976264</v>
      </c>
      <c r="CF49" s="71">
        <f>CF11+CF33+CF48</f>
        <v>485.82605974122617</v>
      </c>
      <c r="CG49" s="212">
        <f t="shared" si="36"/>
        <v>0.10454606472129713</v>
      </c>
      <c r="CH49" s="78">
        <f t="shared" si="37"/>
        <v>4647.0047537069877</v>
      </c>
      <c r="CI49" s="382">
        <f>BY49+CA49</f>
        <v>0.47528318363583799</v>
      </c>
      <c r="CJ49" s="51" t="s">
        <v>42</v>
      </c>
      <c r="CK49" s="71">
        <f t="shared" si="39"/>
        <v>2208.6432137127304</v>
      </c>
      <c r="CL49" s="212">
        <f t="shared" si="40"/>
        <v>0.47528318363583799</v>
      </c>
      <c r="CM49" s="71">
        <f t="shared" si="41"/>
        <v>1952.5354802530317</v>
      </c>
      <c r="CN49" s="212">
        <f t="shared" si="42"/>
        <v>0.42017075164286499</v>
      </c>
      <c r="CO49" s="71">
        <f t="shared" si="43"/>
        <v>485.82605974122617</v>
      </c>
      <c r="CP49" s="212">
        <f t="shared" si="43"/>
        <v>0.10454606472129713</v>
      </c>
      <c r="CQ49" s="78">
        <f t="shared" si="44"/>
        <v>4647.0047537069877</v>
      </c>
    </row>
    <row r="50" spans="1:95" x14ac:dyDescent="0.2">
      <c r="B50" s="66" t="s">
        <v>298</v>
      </c>
      <c r="C50" s="14"/>
      <c r="D50" s="12"/>
      <c r="E50" s="14"/>
      <c r="F50" s="12"/>
      <c r="G50" s="14"/>
      <c r="H50" s="12"/>
      <c r="I50" s="14"/>
      <c r="J50" s="12"/>
      <c r="K50" s="12"/>
      <c r="L50" s="96"/>
      <c r="M50" s="96"/>
      <c r="Z50" s="5"/>
      <c r="AA50" s="166" t="s">
        <v>75</v>
      </c>
      <c r="AB50" s="135"/>
      <c r="AC50" s="140"/>
      <c r="AD50" s="135"/>
      <c r="AE50" s="140"/>
      <c r="AF50" s="135"/>
      <c r="AN50" s="135"/>
      <c r="AO50" s="501"/>
      <c r="AQ50" s="66" t="s">
        <v>298</v>
      </c>
      <c r="AR50" s="14"/>
      <c r="AS50" s="12"/>
      <c r="AU50" s="12"/>
      <c r="AV50" s="14"/>
      <c r="AW50" s="12"/>
      <c r="AY50" s="12"/>
      <c r="BA50" s="12"/>
      <c r="BC50" s="12"/>
      <c r="BE50" s="12"/>
      <c r="BF50" s="12"/>
      <c r="BH50" s="66" t="s">
        <v>298</v>
      </c>
      <c r="BI50" s="14"/>
      <c r="BJ50" s="12"/>
      <c r="BL50" s="12"/>
      <c r="BM50" s="14"/>
      <c r="BN50" s="12"/>
      <c r="BO50" s="14"/>
      <c r="BP50" s="12"/>
      <c r="BQ50" s="14"/>
      <c r="BR50" s="12"/>
      <c r="BS50" s="14"/>
      <c r="BT50" s="12"/>
      <c r="BU50" s="12"/>
      <c r="BV50" s="99"/>
      <c r="BW50" s="567" t="s">
        <v>298</v>
      </c>
      <c r="BX50" s="540"/>
      <c r="BY50" s="402"/>
      <c r="CA50" s="402"/>
      <c r="CB50" s="540"/>
      <c r="CC50" s="402"/>
      <c r="CD50" s="540"/>
      <c r="CE50" s="402"/>
      <c r="CF50" s="540"/>
      <c r="CG50" s="402"/>
      <c r="CH50" s="402"/>
      <c r="CI50" s="382"/>
      <c r="CJ50" s="567" t="s">
        <v>298</v>
      </c>
      <c r="CK50" s="540"/>
      <c r="CL50" s="402"/>
      <c r="CM50" s="540"/>
      <c r="CN50" s="402"/>
      <c r="CO50" s="540"/>
      <c r="CP50" s="402"/>
      <c r="CQ50" s="402"/>
    </row>
    <row r="51" spans="1:95" x14ac:dyDescent="0.2">
      <c r="C51" s="55"/>
      <c r="E51" s="55"/>
      <c r="G51" s="55"/>
      <c r="I51" s="55"/>
      <c r="AB51" s="135"/>
      <c r="AC51" s="140"/>
      <c r="AD51" s="135"/>
      <c r="AE51" s="140"/>
      <c r="AF51" s="135"/>
      <c r="AN51" s="135"/>
      <c r="AO51" s="501"/>
    </row>
    <row r="52" spans="1:95" x14ac:dyDescent="0.2">
      <c r="B52" s="34" t="s">
        <v>284</v>
      </c>
      <c r="C52" s="22"/>
      <c r="D52" s="14"/>
      <c r="E52" s="14"/>
      <c r="F52" s="14"/>
      <c r="G52" s="701">
        <f>G7/G49</f>
        <v>0.21714234501715129</v>
      </c>
      <c r="H52" s="14"/>
      <c r="I52" s="14"/>
      <c r="J52" s="14"/>
      <c r="K52" s="14"/>
      <c r="Y52">
        <f>Y7/Y49</f>
        <v>0.29036180519540133</v>
      </c>
      <c r="AO52" s="501"/>
      <c r="BM52"/>
      <c r="CK52" s="530" t="s">
        <v>251</v>
      </c>
      <c r="CL52" s="334" t="s">
        <v>252</v>
      </c>
      <c r="CM52" s="530" t="s">
        <v>250</v>
      </c>
    </row>
    <row r="53" spans="1:95" x14ac:dyDescent="0.2">
      <c r="B53" s="34"/>
      <c r="C53" s="22"/>
      <c r="D53" s="14"/>
      <c r="E53" s="14"/>
      <c r="F53" s="14"/>
      <c r="G53" s="14"/>
      <c r="H53" s="14"/>
      <c r="I53" s="14"/>
      <c r="J53" s="14"/>
      <c r="K53" s="14"/>
      <c r="Q53" s="62" t="str">
        <f>O6</f>
        <v>Propriétaires</v>
      </c>
      <c r="R53" s="62" t="str">
        <f>Q6</f>
        <v>Locataires parc privé</v>
      </c>
      <c r="S53" s="62" t="str">
        <f>S6</f>
        <v>HLM louée vide</v>
      </c>
      <c r="T53" s="62" t="str">
        <f>W6</f>
        <v>Logé gratuit</v>
      </c>
      <c r="U53" s="62" t="str">
        <f>U6</f>
        <v>Loc. meublé ou chambre d'hôtel</v>
      </c>
      <c r="AO53" s="501"/>
      <c r="AT53" s="55" t="s">
        <v>91</v>
      </c>
      <c r="AU53" t="s">
        <v>92</v>
      </c>
      <c r="AV53" s="62" t="s">
        <v>238</v>
      </c>
      <c r="AX53" s="55"/>
      <c r="AZ53" s="55"/>
      <c r="BB53" s="55"/>
      <c r="BD53" s="55"/>
      <c r="BK53" s="62" t="s">
        <v>279</v>
      </c>
      <c r="BL53" s="62" t="s">
        <v>62</v>
      </c>
      <c r="BM53" s="403" t="s">
        <v>63</v>
      </c>
      <c r="BN53" t="s">
        <v>278</v>
      </c>
      <c r="BS53"/>
      <c r="BV53" s="480"/>
      <c r="BX53" s="403"/>
      <c r="BZ53" s="530"/>
      <c r="CF53" s="334"/>
      <c r="CI53" s="530"/>
      <c r="CJ53" s="334" t="s">
        <v>34</v>
      </c>
      <c r="CK53" s="697">
        <f>CL11</f>
        <v>0.5588898796379802</v>
      </c>
      <c r="CL53" s="698">
        <f>CN11</f>
        <v>0.36190983877599553</v>
      </c>
      <c r="CM53" s="697">
        <f>CP11</f>
        <v>7.9200281586024227E-2</v>
      </c>
      <c r="CO53" s="334"/>
    </row>
    <row r="54" spans="1:95" x14ac:dyDescent="0.2">
      <c r="P54" t="s">
        <v>34</v>
      </c>
      <c r="Q54" s="225">
        <f>P11</f>
        <v>9.4476701143342695E-2</v>
      </c>
      <c r="R54" s="225">
        <f>R11</f>
        <v>0.54737344526059606</v>
      </c>
      <c r="S54" s="225">
        <f>T11</f>
        <v>0.19716537280638616</v>
      </c>
      <c r="T54" s="225">
        <f>X11</f>
        <v>5.0165133169989023E-2</v>
      </c>
      <c r="U54" s="225">
        <f>V11</f>
        <v>0.11081934761968612</v>
      </c>
      <c r="AA54" s="135"/>
      <c r="AB54" s="135"/>
      <c r="AD54" s="135"/>
      <c r="AF54" s="135"/>
      <c r="AS54" t="s">
        <v>34</v>
      </c>
      <c r="AT54" s="225">
        <f>AS11</f>
        <v>0.25924383664826872</v>
      </c>
      <c r="AU54" s="225">
        <f>AU11</f>
        <v>0.72962917158494967</v>
      </c>
      <c r="AV54" s="506">
        <f>AW11</f>
        <v>1.112699176678171E-2</v>
      </c>
      <c r="AX54" s="225"/>
      <c r="AY54" s="225"/>
      <c r="AZ54" s="225"/>
      <c r="BA54" s="225"/>
      <c r="BB54" s="225"/>
      <c r="BC54" s="225"/>
      <c r="BD54" s="225"/>
      <c r="BE54" s="225"/>
      <c r="BJ54" t="s">
        <v>34</v>
      </c>
      <c r="BK54" s="225">
        <f>BJ11+BL11</f>
        <v>0.43996404411731888</v>
      </c>
      <c r="BL54" s="225">
        <f>BN11</f>
        <v>0.27335293566744134</v>
      </c>
      <c r="BM54" s="225">
        <f>BP11</f>
        <v>0.22069010511227918</v>
      </c>
      <c r="BN54" s="99">
        <f>BR11+BT11</f>
        <v>6.599291510296057E-2</v>
      </c>
      <c r="BS54"/>
      <c r="BV54" s="480"/>
      <c r="BX54" s="403"/>
      <c r="BZ54" s="530"/>
      <c r="CF54" s="334"/>
      <c r="CI54" s="530"/>
      <c r="CJ54" s="334" t="s">
        <v>282</v>
      </c>
      <c r="CK54" s="697">
        <f>CL33</f>
        <v>0.31904402040618574</v>
      </c>
      <c r="CL54" s="698">
        <f>CN33</f>
        <v>0.50752891196953309</v>
      </c>
      <c r="CM54" s="697">
        <f>CP33</f>
        <v>0.1734270676242812</v>
      </c>
      <c r="CO54" s="334"/>
    </row>
    <row r="55" spans="1:95" x14ac:dyDescent="0.2">
      <c r="P55" t="s">
        <v>282</v>
      </c>
      <c r="Q55" s="225">
        <f>P33</f>
        <v>0.20190381308244731</v>
      </c>
      <c r="R55" s="225">
        <f>R33</f>
        <v>0.42195737412583595</v>
      </c>
      <c r="S55" s="225">
        <f>T33</f>
        <v>0.24431428810726924</v>
      </c>
      <c r="T55" s="225">
        <f>X33</f>
        <v>8.392665817494617E-2</v>
      </c>
      <c r="U55" s="225">
        <f>V33</f>
        <v>4.7897866509501459E-2</v>
      </c>
      <c r="AS55" t="s">
        <v>282</v>
      </c>
      <c r="AT55" s="225">
        <f>AS33</f>
        <v>0.47239909318470658</v>
      </c>
      <c r="AU55" s="225">
        <f>AU33</f>
        <v>0.51927149750032808</v>
      </c>
      <c r="AV55" s="506">
        <f>AW33</f>
        <v>8.3294093149653969E-3</v>
      </c>
      <c r="AX55" s="225"/>
      <c r="AY55" s="225"/>
      <c r="AZ55" s="225"/>
      <c r="BA55" s="225"/>
      <c r="BB55" s="225"/>
      <c r="BC55" s="225"/>
      <c r="BD55" s="225"/>
      <c r="BE55" s="225"/>
      <c r="BJ55" t="s">
        <v>282</v>
      </c>
      <c r="BK55" s="225">
        <f>BJ33+BL33</f>
        <v>0.13133071037957708</v>
      </c>
      <c r="BL55" s="225">
        <f>BN33</f>
        <v>0.33220580864495491</v>
      </c>
      <c r="BM55" s="225">
        <f>BP33</f>
        <v>0.36783880471078517</v>
      </c>
      <c r="BN55" s="99">
        <f>BR33+BT33</f>
        <v>0.16862467626468292</v>
      </c>
      <c r="BS55"/>
      <c r="BV55" s="480"/>
      <c r="BX55" s="403"/>
      <c r="BZ55" s="530"/>
      <c r="CF55" s="334"/>
      <c r="CI55" s="530"/>
      <c r="CJ55" s="334" t="s">
        <v>41</v>
      </c>
      <c r="CK55" s="697">
        <f>CL48</f>
        <v>0.43903397252211596</v>
      </c>
      <c r="CL55" s="698">
        <f>CN48</f>
        <v>0.46390099144957347</v>
      </c>
      <c r="CM55" s="697">
        <f>CP48</f>
        <v>9.706503602831057E-2</v>
      </c>
      <c r="CO55" s="334"/>
    </row>
    <row r="56" spans="1:95" x14ac:dyDescent="0.2">
      <c r="P56" t="s">
        <v>41</v>
      </c>
      <c r="Q56" s="225">
        <f>P48</f>
        <v>0.20711321051286988</v>
      </c>
      <c r="R56" s="225">
        <f>R48</f>
        <v>0.37122650861520329</v>
      </c>
      <c r="S56" s="225">
        <f>T48</f>
        <v>0.26510579556786945</v>
      </c>
      <c r="T56" s="225">
        <f>X48</f>
        <v>8.216493154896766E-2</v>
      </c>
      <c r="U56" s="225">
        <f>V48</f>
        <v>7.438955375508971E-2</v>
      </c>
      <c r="AS56" t="s">
        <v>41</v>
      </c>
      <c r="AT56" s="225">
        <f>AS48</f>
        <v>0.35692726941013031</v>
      </c>
      <c r="AU56" s="225">
        <f>AU48</f>
        <v>0.64053147438835056</v>
      </c>
      <c r="AV56" s="506">
        <f>AW48</f>
        <v>2.5412562015189608E-3</v>
      </c>
      <c r="AX56" s="225"/>
      <c r="AY56" s="225"/>
      <c r="AZ56" s="225"/>
      <c r="BA56" s="225"/>
      <c r="BB56" s="225"/>
      <c r="BC56" s="225"/>
      <c r="BD56" s="225"/>
      <c r="BE56" s="225"/>
      <c r="BJ56" t="s">
        <v>41</v>
      </c>
      <c r="BK56" s="225">
        <f>BJ48+BL48</f>
        <v>0.24579345646831702</v>
      </c>
      <c r="BL56" s="225">
        <f>BN48</f>
        <v>0.33141027035918313</v>
      </c>
      <c r="BM56" s="225">
        <f>BP48</f>
        <v>0.30095892786625333</v>
      </c>
      <c r="BN56" s="99">
        <f>BR48+BT48</f>
        <v>0.12183734530624651</v>
      </c>
      <c r="BS56"/>
      <c r="BV56" s="480"/>
      <c r="BX56" s="403"/>
      <c r="BZ56" s="530"/>
      <c r="CF56" s="334"/>
      <c r="CI56" s="530"/>
      <c r="CJ56" s="334" t="s">
        <v>42</v>
      </c>
      <c r="CK56" s="697">
        <f>CL49</f>
        <v>0.47528318363583799</v>
      </c>
      <c r="CL56" s="698">
        <f>CN49</f>
        <v>0.42017075164286499</v>
      </c>
      <c r="CM56" s="697">
        <f>CP49</f>
        <v>0.10454606472129713</v>
      </c>
      <c r="CO56" s="334"/>
    </row>
    <row r="57" spans="1:95" x14ac:dyDescent="0.2">
      <c r="E57" s="62"/>
      <c r="P57" t="s">
        <v>42</v>
      </c>
      <c r="Q57" s="225">
        <f>P49</f>
        <v>0.14705521284524059</v>
      </c>
      <c r="R57" s="225">
        <f>R49</f>
        <v>0.47453075840103903</v>
      </c>
      <c r="S57" s="225">
        <f>T49</f>
        <v>0.22499124566587236</v>
      </c>
      <c r="T57" s="225">
        <f>X49</f>
        <v>6.5816809767256304E-2</v>
      </c>
      <c r="U57" s="225">
        <f>V49</f>
        <v>8.760597332059164E-2</v>
      </c>
      <c r="AS57" t="s">
        <v>42</v>
      </c>
      <c r="AT57" s="225">
        <f>AS49</f>
        <v>0.33127906694918408</v>
      </c>
      <c r="AU57" s="225">
        <f>AU49</f>
        <v>0.66041395691341309</v>
      </c>
      <c r="AV57" s="506">
        <f>AW49</f>
        <v>8.3069761374028363E-3</v>
      </c>
      <c r="AX57" s="225"/>
      <c r="AY57" s="225"/>
      <c r="AZ57" s="225"/>
      <c r="BA57" s="225"/>
      <c r="BB57" s="225"/>
      <c r="BC57" s="225"/>
      <c r="BD57" s="225"/>
      <c r="BE57" s="225"/>
      <c r="BJ57" t="s">
        <v>42</v>
      </c>
      <c r="BK57" s="225">
        <f>+BL49+BJ49</f>
        <v>0.32212791428100651</v>
      </c>
      <c r="BL57" s="225">
        <f>BN49</f>
        <v>0.30122087113406376</v>
      </c>
      <c r="BM57" s="225">
        <f>BP49</f>
        <v>0.27371272541823616</v>
      </c>
      <c r="BN57" s="99">
        <f>BR49+BT49</f>
        <v>0.10293848916669357</v>
      </c>
      <c r="BS57"/>
      <c r="BV57" s="480"/>
      <c r="BX57" s="403"/>
      <c r="BZ57" s="530"/>
      <c r="CF57" s="334"/>
      <c r="CI57" s="530"/>
      <c r="CO57" s="334"/>
    </row>
    <row r="58" spans="1:95" x14ac:dyDescent="0.2">
      <c r="BK58" s="55"/>
      <c r="BM58"/>
      <c r="BS58"/>
      <c r="BV58" s="480"/>
      <c r="BX58" s="403"/>
      <c r="BZ58" s="530"/>
      <c r="CF58" s="334"/>
      <c r="CI58" s="530"/>
      <c r="CO58" s="334"/>
    </row>
    <row r="59" spans="1:95" x14ac:dyDescent="0.2">
      <c r="BM59"/>
    </row>
  </sheetData>
  <autoFilter ref="K2:K59"/>
  <pageMargins left="0.25" right="0.25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59"/>
  <sheetViews>
    <sheetView topLeftCell="A3" zoomScale="80" zoomScaleNormal="80" workbookViewId="0">
      <pane xSplit="2" ySplit="4" topLeftCell="C7" activePane="bottomRight" state="frozen"/>
      <selection activeCell="A3" sqref="A3"/>
      <selection pane="topRight" activeCell="C3" sqref="C3"/>
      <selection pane="bottomLeft" activeCell="A7" sqref="A7"/>
      <selection pane="bottomRight" activeCell="B5" sqref="B5"/>
    </sheetView>
  </sheetViews>
  <sheetFormatPr baseColWidth="10" defaultRowHeight="12.75" x14ac:dyDescent="0.2"/>
  <cols>
    <col min="2" max="2" width="19.28515625" customWidth="1"/>
    <col min="3" max="3" width="12.5703125" style="55" customWidth="1"/>
    <col min="4" max="4" width="9.28515625" style="55" hidden="1" customWidth="1"/>
    <col min="5" max="5" width="8.7109375" customWidth="1"/>
    <col min="6" max="6" width="12.5703125" style="55" customWidth="1"/>
    <col min="7" max="7" width="8.7109375" customWidth="1"/>
    <col min="8" max="8" width="14.140625" style="55" customWidth="1"/>
    <col min="9" max="9" width="8.7109375" customWidth="1"/>
    <col min="10" max="10" width="10.85546875" style="55" customWidth="1"/>
    <col min="11" max="11" width="10.28515625" customWidth="1"/>
    <col min="12" max="12" width="13.5703125" customWidth="1"/>
    <col min="13" max="14" width="13.28515625" style="95" customWidth="1"/>
    <col min="28" max="28" width="19.85546875" customWidth="1"/>
    <col min="29" max="29" width="10.7109375" style="1" customWidth="1"/>
    <col min="30" max="30" width="7.85546875" style="12" customWidth="1"/>
    <col min="31" max="31" width="11.140625" style="1" customWidth="1"/>
    <col min="32" max="32" width="7.85546875" style="12" customWidth="1"/>
    <col min="33" max="33" width="10" style="1" customWidth="1"/>
    <col min="34" max="34" width="8.85546875" customWidth="1"/>
    <col min="35" max="35" width="10.28515625" customWidth="1"/>
    <col min="36" max="36" width="8.85546875" customWidth="1"/>
    <col min="37" max="37" width="9.5703125" customWidth="1"/>
    <col min="38" max="38" width="8.7109375" customWidth="1"/>
    <col min="39" max="39" width="10.7109375" customWidth="1"/>
    <col min="42" max="42" width="19.28515625" customWidth="1"/>
    <col min="43" max="43" width="10.5703125" style="55" customWidth="1"/>
    <col min="44" max="44" width="8.7109375" customWidth="1"/>
    <col min="45" max="45" width="10.5703125" style="62" customWidth="1"/>
    <col min="46" max="46" width="8.7109375" customWidth="1"/>
    <col min="47" max="47" width="10.5703125" style="55" customWidth="1"/>
    <col min="48" max="48" width="8.7109375" customWidth="1"/>
    <col min="49" max="49" width="10.5703125" style="295" customWidth="1"/>
    <col min="50" max="50" width="8.7109375" style="294" customWidth="1"/>
    <col min="51" max="51" width="10.5703125" style="295" customWidth="1"/>
    <col min="52" max="52" width="8.7109375" style="294" customWidth="1"/>
    <col min="53" max="53" width="10.5703125" style="295" customWidth="1"/>
    <col min="54" max="54" width="8.7109375" style="294" customWidth="1"/>
    <col min="55" max="55" width="10.5703125" style="295" customWidth="1"/>
    <col min="56" max="56" width="8.7109375" style="294" customWidth="1"/>
    <col min="57" max="57" width="10.5703125" customWidth="1"/>
    <col min="59" max="59" width="19.28515625" customWidth="1"/>
    <col min="60" max="60" width="10.5703125" style="55" customWidth="1"/>
    <col min="61" max="61" width="8.7109375" customWidth="1"/>
    <col min="62" max="62" width="10.5703125" style="62" customWidth="1"/>
    <col min="63" max="63" width="8.7109375" customWidth="1"/>
    <col min="64" max="64" width="10.5703125" style="55" customWidth="1"/>
    <col min="65" max="65" width="8.7109375" customWidth="1"/>
    <col min="66" max="66" width="10.5703125" style="293" customWidth="1"/>
    <col min="67" max="67" width="8.7109375" style="119" customWidth="1"/>
    <col min="68" max="68" width="10.5703125" style="293" customWidth="1"/>
    <col min="69" max="69" width="8.7109375" style="119" customWidth="1"/>
    <col min="70" max="70" width="10.5703125" style="293" customWidth="1"/>
    <col min="71" max="71" width="8.7109375" style="119" customWidth="1"/>
    <col min="72" max="72" width="10.5703125" customWidth="1"/>
    <col min="75" max="75" width="19.28515625" style="334" customWidth="1"/>
    <col min="76" max="76" width="10.5703125" style="530" customWidth="1"/>
    <col min="77" max="77" width="8.7109375" style="334" customWidth="1"/>
    <col min="78" max="78" width="10.5703125" style="403" customWidth="1"/>
    <col min="79" max="79" width="8.7109375" style="334" customWidth="1"/>
    <col min="80" max="80" width="10.5703125" style="530" customWidth="1"/>
    <col min="81" max="81" width="8.7109375" style="334" customWidth="1"/>
    <col min="82" max="82" width="10.5703125" style="562" customWidth="1"/>
    <col min="83" max="83" width="8.7109375" style="563" customWidth="1"/>
    <col min="84" max="84" width="10.5703125" style="562" customWidth="1"/>
    <col min="85" max="85" width="8.7109375" style="563" customWidth="1"/>
    <col min="86" max="86" width="10.5703125" style="334" customWidth="1"/>
    <col min="87" max="87" width="11.42578125" style="481"/>
    <col min="88" max="88" width="19.28515625" style="334" customWidth="1"/>
    <col min="89" max="89" width="10.5703125" style="530" customWidth="1"/>
    <col min="90" max="90" width="8.7109375" style="334" customWidth="1"/>
    <col min="91" max="91" width="10.5703125" style="403" customWidth="1"/>
    <col min="92" max="92" width="8.7109375" style="334" customWidth="1"/>
    <col min="93" max="93" width="10.5703125" style="403" customWidth="1"/>
    <col min="94" max="94" width="8.7109375" style="334" customWidth="1"/>
    <col min="95" max="95" width="10.5703125" style="334" customWidth="1"/>
    <col min="96" max="96" width="11.42578125" style="334"/>
    <col min="97" max="97" width="18.5703125" style="334" customWidth="1"/>
    <col min="98" max="98" width="10.5703125" style="530" customWidth="1"/>
    <col min="99" max="99" width="8.7109375" style="334" customWidth="1"/>
    <col min="100" max="100" width="10.5703125" style="403" customWidth="1"/>
    <col min="101" max="101" width="8.7109375" style="334" customWidth="1"/>
    <col min="102" max="102" width="10.5703125" style="403" customWidth="1"/>
    <col min="103" max="103" width="8.7109375" style="334" customWidth="1"/>
    <col min="104" max="104" width="10.5703125" style="530" customWidth="1"/>
    <col min="105" max="105" width="8.7109375" style="334" customWidth="1"/>
    <col min="106" max="106" width="10.5703125" style="403" customWidth="1"/>
    <col min="107" max="107" width="8.7109375" style="334" customWidth="1"/>
    <col min="108" max="108" width="10.5703125" style="403" customWidth="1"/>
    <col min="109" max="109" width="8.7109375" style="334" customWidth="1"/>
    <col min="110" max="110" width="10.5703125" style="334" customWidth="1"/>
    <col min="111" max="111" width="11.42578125" style="334"/>
  </cols>
  <sheetData>
    <row r="1" spans="1:111" hidden="1" x14ac:dyDescent="0.2"/>
    <row r="2" spans="1:111" ht="15" hidden="1" x14ac:dyDescent="0.25">
      <c r="BW2" s="564" t="s">
        <v>277</v>
      </c>
      <c r="CJ2" s="564" t="s">
        <v>277</v>
      </c>
    </row>
    <row r="3" spans="1:111" x14ac:dyDescent="0.2">
      <c r="P3" s="104" t="s">
        <v>236</v>
      </c>
      <c r="AC3" s="402" t="s">
        <v>276</v>
      </c>
      <c r="AD3" s="1"/>
      <c r="AE3" s="12"/>
      <c r="AF3" s="1"/>
      <c r="AG3" s="12"/>
      <c r="AM3" s="12"/>
      <c r="AN3" s="334"/>
      <c r="AV3" s="542"/>
      <c r="AW3" s="573"/>
      <c r="AX3" s="542"/>
      <c r="AY3" s="573"/>
      <c r="AZ3" s="542"/>
      <c r="BA3" s="573"/>
      <c r="BB3" s="542"/>
      <c r="BC3" s="573"/>
      <c r="BD3" s="542"/>
      <c r="BE3" s="542"/>
      <c r="BF3" s="542"/>
      <c r="BX3" s="543"/>
      <c r="BY3" s="544"/>
      <c r="BZ3" s="545"/>
      <c r="CA3" s="544"/>
      <c r="CB3" s="543"/>
      <c r="CC3" s="544"/>
      <c r="CD3" s="543"/>
      <c r="CE3" s="544"/>
      <c r="CF3" s="543"/>
      <c r="CG3" s="544"/>
      <c r="CH3" s="544"/>
      <c r="CT3" s="543"/>
      <c r="CU3" s="544"/>
      <c r="CV3" s="545"/>
      <c r="CW3" s="544"/>
      <c r="CX3" s="545"/>
      <c r="CY3" s="544"/>
      <c r="CZ3" s="543"/>
      <c r="DA3" s="544"/>
      <c r="DB3" s="545"/>
      <c r="DC3" s="544"/>
      <c r="DD3" s="545"/>
      <c r="DE3" s="544"/>
      <c r="DF3" s="544"/>
    </row>
    <row r="4" spans="1:111" ht="13.5" thickBot="1" x14ac:dyDescent="0.25">
      <c r="AC4" s="12"/>
      <c r="AD4" s="1"/>
      <c r="AE4" s="12"/>
      <c r="AF4" s="1"/>
      <c r="AG4" s="12"/>
      <c r="AM4" s="12"/>
    </row>
    <row r="5" spans="1:111" ht="15" x14ac:dyDescent="0.2">
      <c r="C5" s="168" t="s">
        <v>141</v>
      </c>
      <c r="D5" s="59"/>
      <c r="E5" s="58"/>
      <c r="F5" s="168"/>
      <c r="G5" s="58"/>
      <c r="H5" s="168"/>
      <c r="I5" s="58"/>
      <c r="J5" s="168"/>
      <c r="K5" s="60"/>
      <c r="L5" s="470"/>
      <c r="M5" s="470" t="s">
        <v>264</v>
      </c>
      <c r="N5" s="470"/>
      <c r="P5" s="236" t="s">
        <v>235</v>
      </c>
      <c r="Q5" s="235"/>
      <c r="R5" s="236"/>
      <c r="S5" s="235"/>
      <c r="T5" s="236"/>
      <c r="U5" s="235"/>
      <c r="V5" s="236"/>
      <c r="W5" s="235"/>
      <c r="X5" s="236"/>
      <c r="Y5" s="235"/>
      <c r="Z5" s="60"/>
      <c r="AC5" s="63" t="s">
        <v>249</v>
      </c>
      <c r="AD5" s="4"/>
      <c r="AE5" s="19"/>
      <c r="AF5" s="4"/>
      <c r="AG5" s="19"/>
      <c r="AH5" s="118"/>
      <c r="AI5" s="118"/>
      <c r="AJ5" s="118"/>
      <c r="AK5" s="118"/>
      <c r="AL5" s="118"/>
      <c r="AM5" s="28"/>
      <c r="AQ5" s="168" t="s">
        <v>294</v>
      </c>
      <c r="AR5" s="58"/>
      <c r="AS5" s="65"/>
      <c r="AT5" s="58"/>
      <c r="AU5" s="289"/>
      <c r="AV5" s="58"/>
      <c r="AW5" s="308"/>
      <c r="AX5" s="307"/>
      <c r="AY5" s="308"/>
      <c r="AZ5" s="307"/>
      <c r="BA5" s="308"/>
      <c r="BB5" s="307"/>
      <c r="BC5" s="308"/>
      <c r="BD5" s="307"/>
      <c r="BE5" s="60"/>
      <c r="BH5" s="168" t="s">
        <v>295</v>
      </c>
      <c r="BI5" s="58"/>
      <c r="BJ5" s="65"/>
      <c r="BK5" s="58"/>
      <c r="BL5" s="289"/>
      <c r="BM5" s="58"/>
      <c r="BN5" s="306"/>
      <c r="BO5" s="124"/>
      <c r="BP5" s="306"/>
      <c r="BQ5" s="124"/>
      <c r="BR5" s="306"/>
      <c r="BS5" s="124"/>
      <c r="BT5" s="60"/>
      <c r="BX5" s="168" t="s">
        <v>296</v>
      </c>
      <c r="BY5" s="58"/>
      <c r="BZ5" s="65"/>
      <c r="CA5" s="58"/>
      <c r="CB5" s="289"/>
      <c r="CC5" s="58"/>
      <c r="CD5" s="306"/>
      <c r="CE5" s="124"/>
      <c r="CF5" s="306"/>
      <c r="CG5" s="124"/>
      <c r="CH5" s="60"/>
      <c r="CK5" s="168" t="s">
        <v>296</v>
      </c>
      <c r="CL5" s="58"/>
      <c r="CM5" s="65"/>
      <c r="CN5" s="58"/>
      <c r="CO5" s="65"/>
      <c r="CP5" s="58"/>
      <c r="CQ5" s="60"/>
      <c r="CT5" s="168" t="s">
        <v>255</v>
      </c>
      <c r="CU5" s="58"/>
      <c r="CV5" s="65"/>
      <c r="CW5" s="58"/>
      <c r="CX5" s="65"/>
      <c r="CY5" s="58"/>
      <c r="CZ5" s="168"/>
      <c r="DA5" s="58"/>
      <c r="DB5" s="65"/>
      <c r="DC5" s="58"/>
      <c r="DD5" s="65"/>
      <c r="DE5" s="58"/>
      <c r="DF5" s="60"/>
    </row>
    <row r="6" spans="1:111" ht="64.5" thickBot="1" x14ac:dyDescent="0.25">
      <c r="C6" s="45">
        <v>1999</v>
      </c>
      <c r="D6" s="97"/>
      <c r="E6" s="46" t="s">
        <v>55</v>
      </c>
      <c r="F6" s="45">
        <v>2008</v>
      </c>
      <c r="G6" s="355" t="s">
        <v>55</v>
      </c>
      <c r="H6" s="45">
        <v>2013</v>
      </c>
      <c r="I6" s="46" t="s">
        <v>55</v>
      </c>
      <c r="J6" s="469" t="s">
        <v>310</v>
      </c>
      <c r="K6" s="94"/>
      <c r="L6" s="471" t="s">
        <v>310</v>
      </c>
      <c r="M6" s="471" t="s">
        <v>311</v>
      </c>
      <c r="N6" s="471" t="s">
        <v>297</v>
      </c>
      <c r="P6" s="233" t="s">
        <v>67</v>
      </c>
      <c r="Q6" s="232" t="s">
        <v>55</v>
      </c>
      <c r="R6" s="285" t="s">
        <v>70</v>
      </c>
      <c r="S6" s="232" t="s">
        <v>55</v>
      </c>
      <c r="T6" s="285" t="s">
        <v>68</v>
      </c>
      <c r="U6" s="232" t="s">
        <v>55</v>
      </c>
      <c r="V6" s="285" t="s">
        <v>169</v>
      </c>
      <c r="W6" s="232" t="s">
        <v>55</v>
      </c>
      <c r="X6" s="285" t="s">
        <v>69</v>
      </c>
      <c r="Y6" s="232" t="s">
        <v>55</v>
      </c>
      <c r="Z6" s="61" t="s">
        <v>65</v>
      </c>
      <c r="AC6" s="503" t="s">
        <v>86</v>
      </c>
      <c r="AD6" s="504"/>
      <c r="AE6" s="503" t="s">
        <v>87</v>
      </c>
      <c r="AF6" s="504"/>
      <c r="AG6" s="503" t="s">
        <v>88</v>
      </c>
      <c r="AH6" s="504"/>
      <c r="AI6" s="503" t="s">
        <v>89</v>
      </c>
      <c r="AJ6" s="504"/>
      <c r="AK6" s="503" t="s">
        <v>90</v>
      </c>
      <c r="AL6" s="504"/>
      <c r="AM6" s="100" t="s">
        <v>65</v>
      </c>
      <c r="AN6" s="334"/>
      <c r="AQ6" s="45" t="s">
        <v>91</v>
      </c>
      <c r="AR6" s="46" t="s">
        <v>55</v>
      </c>
      <c r="AS6" s="64" t="s">
        <v>92</v>
      </c>
      <c r="AT6" s="46" t="s">
        <v>55</v>
      </c>
      <c r="AU6" s="45" t="s">
        <v>238</v>
      </c>
      <c r="AV6" s="46" t="s">
        <v>55</v>
      </c>
      <c r="AW6" s="546" t="s">
        <v>288</v>
      </c>
      <c r="AX6" s="547" t="s">
        <v>55</v>
      </c>
      <c r="AY6" s="546" t="s">
        <v>94</v>
      </c>
      <c r="AZ6" s="547" t="s">
        <v>55</v>
      </c>
      <c r="BA6" s="546" t="s">
        <v>95</v>
      </c>
      <c r="BB6" s="547" t="s">
        <v>55</v>
      </c>
      <c r="BC6" s="546" t="s">
        <v>96</v>
      </c>
      <c r="BD6" s="547" t="s">
        <v>55</v>
      </c>
      <c r="BE6" s="61" t="s">
        <v>65</v>
      </c>
      <c r="BH6" s="45" t="s">
        <v>60</v>
      </c>
      <c r="BI6" s="46" t="s">
        <v>55</v>
      </c>
      <c r="BJ6" s="64" t="s">
        <v>61</v>
      </c>
      <c r="BK6" s="46" t="s">
        <v>55</v>
      </c>
      <c r="BL6" s="45" t="s">
        <v>62</v>
      </c>
      <c r="BM6" s="46" t="s">
        <v>55</v>
      </c>
      <c r="BN6" s="305" t="s">
        <v>63</v>
      </c>
      <c r="BO6" s="130" t="s">
        <v>55</v>
      </c>
      <c r="BP6" s="305" t="s">
        <v>97</v>
      </c>
      <c r="BQ6" s="130" t="s">
        <v>55</v>
      </c>
      <c r="BR6" s="305" t="s">
        <v>98</v>
      </c>
      <c r="BS6" s="130" t="s">
        <v>55</v>
      </c>
      <c r="BT6" s="61" t="s">
        <v>65</v>
      </c>
      <c r="BX6" s="531" t="s">
        <v>212</v>
      </c>
      <c r="BY6" s="355" t="s">
        <v>55</v>
      </c>
      <c r="BZ6" s="375" t="s">
        <v>213</v>
      </c>
      <c r="CA6" s="355" t="s">
        <v>55</v>
      </c>
      <c r="CB6" s="531" t="s">
        <v>214</v>
      </c>
      <c r="CC6" s="355" t="s">
        <v>55</v>
      </c>
      <c r="CD6" s="565" t="s">
        <v>239</v>
      </c>
      <c r="CE6" s="566" t="s">
        <v>55</v>
      </c>
      <c r="CF6" s="565" t="s">
        <v>250</v>
      </c>
      <c r="CG6" s="566" t="s">
        <v>55</v>
      </c>
      <c r="CH6" s="372" t="s">
        <v>65</v>
      </c>
      <c r="CK6" s="571" t="s">
        <v>253</v>
      </c>
      <c r="CL6" s="572"/>
      <c r="CM6" s="571" t="s">
        <v>227</v>
      </c>
      <c r="CN6" s="572"/>
      <c r="CO6" s="571" t="s">
        <v>254</v>
      </c>
      <c r="CP6" s="572"/>
      <c r="CQ6" s="372" t="s">
        <v>65</v>
      </c>
      <c r="CT6" s="571" t="s">
        <v>256</v>
      </c>
      <c r="CU6" s="572"/>
      <c r="CV6" s="571" t="s">
        <v>99</v>
      </c>
      <c r="CW6" s="572"/>
      <c r="CX6" s="571" t="s">
        <v>100</v>
      </c>
      <c r="CY6" s="572"/>
      <c r="CZ6" s="571" t="s">
        <v>101</v>
      </c>
      <c r="DA6" s="572"/>
      <c r="DB6" s="571" t="s">
        <v>102</v>
      </c>
      <c r="DC6" s="572"/>
      <c r="DD6" s="571" t="s">
        <v>257</v>
      </c>
      <c r="DE6" s="572"/>
      <c r="DF6" s="372" t="s">
        <v>65</v>
      </c>
    </row>
    <row r="7" spans="1:111" x14ac:dyDescent="0.2">
      <c r="A7" s="2">
        <v>97209</v>
      </c>
      <c r="B7" s="33" t="s">
        <v>8</v>
      </c>
      <c r="C7" s="22">
        <v>11790</v>
      </c>
      <c r="D7" s="14">
        <v>94152</v>
      </c>
      <c r="E7" s="23">
        <v>0.12522304358908998</v>
      </c>
      <c r="F7" s="22">
        <v>14121.396068999999</v>
      </c>
      <c r="G7" s="23">
        <v>0.15866737156001495</v>
      </c>
      <c r="H7" s="22">
        <v>15304.952434624971</v>
      </c>
      <c r="I7" s="23">
        <v>0.18182517683162225</v>
      </c>
      <c r="J7" s="22">
        <v>1183.5563656249724</v>
      </c>
      <c r="K7" s="109">
        <v>8.3812985617135627E-2</v>
      </c>
      <c r="L7" s="476">
        <v>1.6227328983845712E-2</v>
      </c>
      <c r="M7" s="476">
        <v>2.0251147967415228E-2</v>
      </c>
      <c r="N7" s="476">
        <v>1.8812244032826886E-2</v>
      </c>
      <c r="P7" s="602">
        <v>7271.2140526751946</v>
      </c>
      <c r="Q7" s="228">
        <v>0.68178441504431808</v>
      </c>
      <c r="R7" s="814">
        <v>1373.1363665546749</v>
      </c>
      <c r="S7" s="228">
        <v>0.12875194811561388</v>
      </c>
      <c r="T7" s="814">
        <v>1618.4120919541219</v>
      </c>
      <c r="U7" s="228">
        <v>0.15175019376683468</v>
      </c>
      <c r="V7" s="814">
        <v>37.552807069319073</v>
      </c>
      <c r="W7" s="228">
        <v>3.5211339420833194E-3</v>
      </c>
      <c r="X7" s="814">
        <v>364.66013766488186</v>
      </c>
      <c r="Y7" s="228">
        <v>3.4192309131149963E-2</v>
      </c>
      <c r="Z7" s="72">
        <v>10664.975455918193</v>
      </c>
      <c r="AB7" s="6" t="s">
        <v>8</v>
      </c>
      <c r="AC7" s="22">
        <v>612.25726631391399</v>
      </c>
      <c r="AD7" s="23">
        <v>4.000386599887637E-2</v>
      </c>
      <c r="AE7" s="22">
        <v>71.370450292315709</v>
      </c>
      <c r="AF7" s="23">
        <v>4.6632258804575992E-3</v>
      </c>
      <c r="AG7" s="22">
        <v>13465.711750249689</v>
      </c>
      <c r="AH7" s="23">
        <v>0.87982708915747443</v>
      </c>
      <c r="AI7" s="22">
        <v>745.93658082827778</v>
      </c>
      <c r="AJ7" s="23">
        <v>4.8738248878233512E-2</v>
      </c>
      <c r="AK7" s="22">
        <v>409.67638694077374</v>
      </c>
      <c r="AL7" s="23">
        <v>2.6767570084958083E-2</v>
      </c>
      <c r="AM7" s="30">
        <v>15304.952434624971</v>
      </c>
      <c r="AP7" s="33" t="s">
        <v>8</v>
      </c>
      <c r="AQ7" s="696">
        <v>7280.4331803938721</v>
      </c>
      <c r="AR7" s="225">
        <v>0.68264884532423531</v>
      </c>
      <c r="AS7" s="22">
        <v>3375.978132633817</v>
      </c>
      <c r="AT7" s="225">
        <v>0.31654813896082812</v>
      </c>
      <c r="AU7" s="22">
        <v>8.5641428905148498</v>
      </c>
      <c r="AV7" s="225">
        <v>8.0301571493654391E-4</v>
      </c>
      <c r="AW7" s="548">
        <v>3.48879790147708</v>
      </c>
      <c r="AX7" s="549">
        <v>2.3600136221073789E-4</v>
      </c>
      <c r="AY7" s="548">
        <v>0</v>
      </c>
      <c r="AZ7" s="549">
        <v>0</v>
      </c>
      <c r="BA7" s="548">
        <v>2.54415176414004</v>
      </c>
      <c r="BB7" s="549">
        <v>0</v>
      </c>
      <c r="BC7" s="548">
        <v>2.5311932248977298</v>
      </c>
      <c r="BD7" s="549">
        <v>7.1427570721358977E-4</v>
      </c>
      <c r="BE7" s="72">
        <v>10664.975455918204</v>
      </c>
      <c r="BG7" s="33" t="s">
        <v>8</v>
      </c>
      <c r="BH7" s="696">
        <v>261.35277592871643</v>
      </c>
      <c r="BI7" s="225">
        <v>2.4505708148037826E-2</v>
      </c>
      <c r="BJ7" s="22">
        <v>1170.2948838188061</v>
      </c>
      <c r="BK7" s="225">
        <v>0.10973254356336978</v>
      </c>
      <c r="BL7" s="22">
        <v>3288.9866630339934</v>
      </c>
      <c r="BM7" s="225">
        <v>0.30839139542593996</v>
      </c>
      <c r="BN7" s="22">
        <v>3957.5219817672282</v>
      </c>
      <c r="BO7" s="225">
        <v>0.37107652034690319</v>
      </c>
      <c r="BP7" s="22">
        <v>1466.2597428111708</v>
      </c>
      <c r="BQ7" s="225">
        <v>0.1374836490596445</v>
      </c>
      <c r="BR7" s="22">
        <v>520.5594085582178</v>
      </c>
      <c r="BS7" s="225">
        <v>4.8810183456104689E-2</v>
      </c>
      <c r="BT7" s="72">
        <v>10664.975455918133</v>
      </c>
      <c r="BV7" s="99">
        <v>0.87317524389869772</v>
      </c>
      <c r="BW7" s="377" t="s">
        <v>8</v>
      </c>
      <c r="BX7" s="388">
        <v>5419.10602177296</v>
      </c>
      <c r="BY7" s="532">
        <v>0.50812175275713378</v>
      </c>
      <c r="BZ7" s="388">
        <v>3893.2865231220267</v>
      </c>
      <c r="CA7" s="532">
        <v>0.36505349114156399</v>
      </c>
      <c r="CB7" s="388">
        <v>825.05063593556019</v>
      </c>
      <c r="CC7" s="532">
        <v>7.7360762745846245E-2</v>
      </c>
      <c r="CD7" s="388">
        <v>309.78862153307256</v>
      </c>
      <c r="CE7" s="532">
        <v>2.9047288745626256E-2</v>
      </c>
      <c r="CF7" s="388">
        <v>217.74365355456499</v>
      </c>
      <c r="CG7" s="532">
        <v>2.041670460982966E-2</v>
      </c>
      <c r="CH7" s="533">
        <v>10664.975455918186</v>
      </c>
      <c r="CI7" s="603"/>
      <c r="CJ7" s="377" t="s">
        <v>8</v>
      </c>
      <c r="CK7" s="388">
        <v>9312.3925448949867</v>
      </c>
      <c r="CL7" s="532">
        <v>0.87317524389869783</v>
      </c>
      <c r="CM7" s="388">
        <v>1134.8392574686327</v>
      </c>
      <c r="CN7" s="532">
        <v>0.10640805149147252</v>
      </c>
      <c r="CO7" s="388">
        <v>217.74365355456499</v>
      </c>
      <c r="CP7" s="532">
        <v>2.0416704609829663E-2</v>
      </c>
      <c r="CQ7" s="533">
        <v>10664.975455918184</v>
      </c>
      <c r="CS7" s="377" t="s">
        <v>8</v>
      </c>
      <c r="CT7" s="388">
        <v>358.00383475486217</v>
      </c>
      <c r="CU7" s="532">
        <v>3.3568181777314854E-2</v>
      </c>
      <c r="CV7" s="388">
        <v>635.82718125647705</v>
      </c>
      <c r="CW7" s="532">
        <v>5.9618250776531011E-2</v>
      </c>
      <c r="CX7" s="388">
        <v>791.90995626020424</v>
      </c>
      <c r="CY7" s="532">
        <v>7.4253331339901127E-2</v>
      </c>
      <c r="CZ7" s="388">
        <v>1359.6589894685526</v>
      </c>
      <c r="DA7" s="532">
        <v>0.12748824365217426</v>
      </c>
      <c r="DB7" s="388">
        <v>1881.4984004344888</v>
      </c>
      <c r="DC7" s="532">
        <v>0.17641844636317622</v>
      </c>
      <c r="DD7" s="388">
        <v>5638.0770937435773</v>
      </c>
      <c r="DE7" s="532">
        <v>0.52865354609090276</v>
      </c>
      <c r="DF7" s="533">
        <v>10664.97545591816</v>
      </c>
    </row>
    <row r="8" spans="1:111" x14ac:dyDescent="0.2">
      <c r="A8" s="1">
        <v>97213</v>
      </c>
      <c r="B8" s="34" t="s">
        <v>10</v>
      </c>
      <c r="C8" s="22">
        <v>3207</v>
      </c>
      <c r="D8" s="14">
        <v>35488</v>
      </c>
      <c r="E8" s="23">
        <v>9.0368575293056808E-2</v>
      </c>
      <c r="F8" s="22">
        <v>4627.7829929999998</v>
      </c>
      <c r="G8" s="23">
        <v>0.11742661742616459</v>
      </c>
      <c r="H8" s="22">
        <v>5772.6228667623855</v>
      </c>
      <c r="I8" s="23">
        <v>0.14417140026879086</v>
      </c>
      <c r="J8" s="22">
        <v>1144.8398737623857</v>
      </c>
      <c r="K8" s="110">
        <v>0.24738408769254616</v>
      </c>
      <c r="L8" s="476">
        <v>4.5201537558830829E-2</v>
      </c>
      <c r="M8" s="476">
        <v>4.1590748926507048E-2</v>
      </c>
      <c r="N8" s="476">
        <v>4.2878882093890791E-2</v>
      </c>
      <c r="P8" s="819">
        <v>3118.184567569303</v>
      </c>
      <c r="Q8" s="225">
        <v>0.80234690757142668</v>
      </c>
      <c r="R8" s="820">
        <v>210.4763474705382</v>
      </c>
      <c r="S8" s="225">
        <v>5.4158130428295148E-2</v>
      </c>
      <c r="T8" s="820">
        <v>353.00166175942195</v>
      </c>
      <c r="U8" s="225">
        <v>9.0831631528800472E-2</v>
      </c>
      <c r="V8" s="820">
        <v>11.0618026620824</v>
      </c>
      <c r="W8" s="225">
        <v>2.8463366955233734E-3</v>
      </c>
      <c r="X8" s="820">
        <v>193.60525943205954</v>
      </c>
      <c r="Y8" s="225">
        <v>4.9816993775954319E-2</v>
      </c>
      <c r="Z8" s="73">
        <v>3886.329638893405</v>
      </c>
      <c r="AB8" s="7" t="s">
        <v>10</v>
      </c>
      <c r="AC8" s="22">
        <v>248.64567095246178</v>
      </c>
      <c r="AD8" s="23">
        <v>4.3073257458773918E-2</v>
      </c>
      <c r="AE8" s="22">
        <v>12.51073631919696</v>
      </c>
      <c r="AF8" s="23">
        <v>2.1672533626319662E-3</v>
      </c>
      <c r="AG8" s="22">
        <v>5269.6247714296005</v>
      </c>
      <c r="AH8" s="23">
        <v>0.91286489574280905</v>
      </c>
      <c r="AI8" s="22">
        <v>105.19438428479742</v>
      </c>
      <c r="AJ8" s="23">
        <v>1.8222978828304509E-2</v>
      </c>
      <c r="AK8" s="22">
        <v>136.6473037763285</v>
      </c>
      <c r="AL8" s="23">
        <v>2.3671614607480511E-2</v>
      </c>
      <c r="AM8" s="30">
        <v>5772.6228667623855</v>
      </c>
      <c r="AP8" s="34" t="s">
        <v>10</v>
      </c>
      <c r="AQ8" s="22">
        <v>3095.925471502941</v>
      </c>
      <c r="AR8" s="225">
        <v>0.79661937076044698</v>
      </c>
      <c r="AS8" s="22">
        <v>780.48193856458147</v>
      </c>
      <c r="AT8" s="225">
        <v>0.20082751878629002</v>
      </c>
      <c r="AU8" s="22">
        <v>9.9222288258846199</v>
      </c>
      <c r="AV8" s="225">
        <v>2.5531104532630108E-3</v>
      </c>
      <c r="AW8" s="548">
        <v>0</v>
      </c>
      <c r="AX8" s="549">
        <v>2.3600136221073789E-4</v>
      </c>
      <c r="AY8" s="548">
        <v>0</v>
      </c>
      <c r="AZ8" s="549">
        <v>0</v>
      </c>
      <c r="BA8" s="548">
        <v>9.9222288258846199</v>
      </c>
      <c r="BB8" s="549">
        <v>0</v>
      </c>
      <c r="BC8" s="548">
        <v>0</v>
      </c>
      <c r="BD8" s="549">
        <v>0</v>
      </c>
      <c r="BE8" s="73">
        <v>3886.3296388934073</v>
      </c>
      <c r="BG8" s="34" t="s">
        <v>10</v>
      </c>
      <c r="BH8" s="22">
        <v>35.094475980829785</v>
      </c>
      <c r="BI8" s="225">
        <v>9.0302365578084007E-3</v>
      </c>
      <c r="BJ8" s="22">
        <v>302.7746175785158</v>
      </c>
      <c r="BK8" s="225">
        <v>7.7907600669902488E-2</v>
      </c>
      <c r="BL8" s="22">
        <v>1003.6528812452216</v>
      </c>
      <c r="BM8" s="225">
        <v>0.25825212334046765</v>
      </c>
      <c r="BN8" s="22">
        <v>1805.9899607866689</v>
      </c>
      <c r="BO8" s="225">
        <v>0.4647032363680027</v>
      </c>
      <c r="BP8" s="22">
        <v>600.84378240593185</v>
      </c>
      <c r="BQ8" s="225">
        <v>0.15460443097590976</v>
      </c>
      <c r="BR8" s="22">
        <v>137.97392089626294</v>
      </c>
      <c r="BS8" s="225">
        <v>3.5502372087908823E-2</v>
      </c>
      <c r="BT8" s="73">
        <v>3886.3296388934314</v>
      </c>
      <c r="BV8" s="99">
        <v>0.82952302049943438</v>
      </c>
      <c r="BW8" s="384" t="s">
        <v>10</v>
      </c>
      <c r="BX8" s="388">
        <v>1622.2497390988942</v>
      </c>
      <c r="BY8" s="532">
        <v>0.41742463708271699</v>
      </c>
      <c r="BZ8" s="388">
        <v>1601.5501616124554</v>
      </c>
      <c r="CA8" s="532">
        <v>0.41209838341671745</v>
      </c>
      <c r="CB8" s="388">
        <v>397.69711935133813</v>
      </c>
      <c r="CC8" s="532">
        <v>0.10233231771471052</v>
      </c>
      <c r="CD8" s="388">
        <v>162.48320197999985</v>
      </c>
      <c r="CE8" s="532">
        <v>4.1808908939146128E-2</v>
      </c>
      <c r="CF8" s="388">
        <v>102.34941685073674</v>
      </c>
      <c r="CG8" s="532">
        <v>2.6335752846708919E-2</v>
      </c>
      <c r="CH8" s="534">
        <v>3886.3296388934245</v>
      </c>
      <c r="CI8" s="603"/>
      <c r="CJ8" s="384" t="s">
        <v>10</v>
      </c>
      <c r="CK8" s="388">
        <v>3223.7999007113494</v>
      </c>
      <c r="CL8" s="532">
        <v>0.82952302049943438</v>
      </c>
      <c r="CM8" s="388">
        <v>560.18032133133795</v>
      </c>
      <c r="CN8" s="532">
        <v>0.14414122665385665</v>
      </c>
      <c r="CO8" s="388">
        <v>102.34941685073674</v>
      </c>
      <c r="CP8" s="532">
        <v>2.6335752846708922E-2</v>
      </c>
      <c r="CQ8" s="534">
        <v>3886.3296388934241</v>
      </c>
      <c r="CS8" s="384" t="s">
        <v>10</v>
      </c>
      <c r="CT8" s="388">
        <v>185.52038306188487</v>
      </c>
      <c r="CU8" s="532">
        <v>4.7736656511388607E-2</v>
      </c>
      <c r="CV8" s="388">
        <v>322.43657232535884</v>
      </c>
      <c r="CW8" s="532">
        <v>8.2966861353831786E-2</v>
      </c>
      <c r="CX8" s="388">
        <v>365.65514322450838</v>
      </c>
      <c r="CY8" s="532">
        <v>9.4087526586813741E-2</v>
      </c>
      <c r="CZ8" s="388">
        <v>760.33276904106606</v>
      </c>
      <c r="DA8" s="532">
        <v>0.19564289179997543</v>
      </c>
      <c r="DB8" s="388">
        <v>730.82843101575224</v>
      </c>
      <c r="DC8" s="532">
        <v>0.18805106589564616</v>
      </c>
      <c r="DD8" s="388">
        <v>1521.5563402248661</v>
      </c>
      <c r="DE8" s="532">
        <v>0.39151499785234445</v>
      </c>
      <c r="DF8" s="534">
        <v>3886.3296388934359</v>
      </c>
    </row>
    <row r="9" spans="1:111" x14ac:dyDescent="0.2">
      <c r="A9" s="1">
        <v>97224</v>
      </c>
      <c r="B9" s="34" t="s">
        <v>19</v>
      </c>
      <c r="C9" s="22">
        <v>1591</v>
      </c>
      <c r="D9" s="14">
        <v>15759</v>
      </c>
      <c r="E9" s="23">
        <v>0.10095818262580113</v>
      </c>
      <c r="F9" s="22">
        <v>2180.1045219999996</v>
      </c>
      <c r="G9" s="23">
        <v>0.12849843933413904</v>
      </c>
      <c r="H9" s="22">
        <v>2785.090086726113</v>
      </c>
      <c r="I9" s="23">
        <v>0.16494463054344763</v>
      </c>
      <c r="J9" s="22">
        <v>604.98556472611335</v>
      </c>
      <c r="K9" s="110">
        <v>0.27750300897092195</v>
      </c>
      <c r="L9" s="476">
        <v>5.0200900514053126E-2</v>
      </c>
      <c r="M9" s="476">
        <v>3.5620867793073607E-2</v>
      </c>
      <c r="N9" s="476">
        <v>4.0804638677002014E-2</v>
      </c>
      <c r="P9" s="819">
        <v>1643.0432140021121</v>
      </c>
      <c r="Q9" s="225">
        <v>0.85765904942019699</v>
      </c>
      <c r="R9" s="820">
        <v>82.597561238537565</v>
      </c>
      <c r="S9" s="225">
        <v>4.3115448974539006E-2</v>
      </c>
      <c r="T9" s="820">
        <v>62.481278934418199</v>
      </c>
      <c r="U9" s="225">
        <v>3.2614866024687772E-2</v>
      </c>
      <c r="V9" s="820">
        <v>2.50769837010554</v>
      </c>
      <c r="W9" s="225">
        <v>1.309004037147942E-3</v>
      </c>
      <c r="X9" s="820">
        <v>125.1002978902043</v>
      </c>
      <c r="Y9" s="225">
        <v>6.5301631543428273E-2</v>
      </c>
      <c r="Z9" s="73">
        <v>1915.7300504353777</v>
      </c>
      <c r="AB9" s="7" t="s">
        <v>19</v>
      </c>
      <c r="AC9" s="22">
        <v>70.075793073508095</v>
      </c>
      <c r="AD9" s="23">
        <v>2.5161050770850481E-2</v>
      </c>
      <c r="AE9" s="22">
        <v>4.9960750313698901</v>
      </c>
      <c r="AF9" s="23">
        <v>1.7938647856245112E-3</v>
      </c>
      <c r="AG9" s="22">
        <v>2629.8343362610808</v>
      </c>
      <c r="AH9" s="23">
        <v>0.94425467556507803</v>
      </c>
      <c r="AI9" s="22">
        <v>30.073067703284529</v>
      </c>
      <c r="AJ9" s="23">
        <v>1.0797879697541693E-2</v>
      </c>
      <c r="AK9" s="22">
        <v>50.110814656869721</v>
      </c>
      <c r="AL9" s="23">
        <v>1.7992529180905322E-2</v>
      </c>
      <c r="AM9" s="30">
        <v>2785.090086726113</v>
      </c>
      <c r="AP9" s="34" t="s">
        <v>19</v>
      </c>
      <c r="AQ9" s="22">
        <v>1695.5174294995063</v>
      </c>
      <c r="AR9" s="225">
        <v>0.88505028624161997</v>
      </c>
      <c r="AS9" s="22">
        <v>215.21891801175764</v>
      </c>
      <c r="AT9" s="225">
        <v>0.11234302973054357</v>
      </c>
      <c r="AU9" s="22">
        <v>4.9937029241162403</v>
      </c>
      <c r="AV9" s="225">
        <v>2.6066840278364594E-3</v>
      </c>
      <c r="AW9" s="548">
        <v>2.4968514620581201</v>
      </c>
      <c r="AX9" s="549">
        <v>2.3600136221073789E-4</v>
      </c>
      <c r="AY9" s="548">
        <v>0</v>
      </c>
      <c r="AZ9" s="549">
        <v>0</v>
      </c>
      <c r="BA9" s="548">
        <v>2.4968514620581201</v>
      </c>
      <c r="BB9" s="549">
        <v>0</v>
      </c>
      <c r="BC9" s="548">
        <v>0</v>
      </c>
      <c r="BD9" s="549">
        <v>0</v>
      </c>
      <c r="BE9" s="73">
        <v>1915.7300504353802</v>
      </c>
      <c r="BG9" s="34" t="s">
        <v>19</v>
      </c>
      <c r="BH9" s="22">
        <v>7.5138325973913798</v>
      </c>
      <c r="BI9" s="225">
        <v>3.9221771332990469E-3</v>
      </c>
      <c r="BJ9" s="22">
        <v>142.60685131723682</v>
      </c>
      <c r="BK9" s="225">
        <v>7.4439951121938616E-2</v>
      </c>
      <c r="BL9" s="22">
        <v>483.27211046314324</v>
      </c>
      <c r="BM9" s="225">
        <v>0.25226524496669994</v>
      </c>
      <c r="BN9" s="22">
        <v>864.10870229001307</v>
      </c>
      <c r="BO9" s="225">
        <v>0.45105974199947529</v>
      </c>
      <c r="BP9" s="22">
        <v>300.46285120120046</v>
      </c>
      <c r="BQ9" s="225">
        <v>0.15683986954890614</v>
      </c>
      <c r="BR9" s="22">
        <v>117.76570256637002</v>
      </c>
      <c r="BS9" s="225">
        <v>6.1473015229680947E-2</v>
      </c>
      <c r="BT9" s="73">
        <v>1915.730050435355</v>
      </c>
      <c r="BV9" s="99">
        <v>0.81959805309969402</v>
      </c>
      <c r="BW9" s="384" t="s">
        <v>19</v>
      </c>
      <c r="BX9" s="388">
        <v>796.32116941282709</v>
      </c>
      <c r="BY9" s="532">
        <v>0.41567504212394663</v>
      </c>
      <c r="BZ9" s="388">
        <v>773.80745018856953</v>
      </c>
      <c r="CA9" s="532">
        <v>0.40392301097574745</v>
      </c>
      <c r="CB9" s="388">
        <v>202.85378665733623</v>
      </c>
      <c r="CC9" s="532">
        <v>0.10588850272053571</v>
      </c>
      <c r="CD9" s="388">
        <v>65.064343864813566</v>
      </c>
      <c r="CE9" s="532">
        <v>3.3963210970161202E-2</v>
      </c>
      <c r="CF9" s="388">
        <v>77.683300311809617</v>
      </c>
      <c r="CG9" s="532">
        <v>4.0550233209608953E-2</v>
      </c>
      <c r="CH9" s="534">
        <v>1915.7300504353561</v>
      </c>
      <c r="CI9" s="603"/>
      <c r="CJ9" s="384" t="s">
        <v>19</v>
      </c>
      <c r="CK9" s="388">
        <v>1570.1286196013966</v>
      </c>
      <c r="CL9" s="532">
        <v>0.81959805309969402</v>
      </c>
      <c r="CM9" s="388">
        <v>267.9181305221498</v>
      </c>
      <c r="CN9" s="532">
        <v>0.13985171369069693</v>
      </c>
      <c r="CO9" s="388">
        <v>77.683300311809617</v>
      </c>
      <c r="CP9" s="532">
        <v>4.0550233209608953E-2</v>
      </c>
      <c r="CQ9" s="534">
        <v>1915.7300504353561</v>
      </c>
      <c r="CS9" s="384" t="s">
        <v>19</v>
      </c>
      <c r="CT9" s="388">
        <v>60.166479714490293</v>
      </c>
      <c r="CU9" s="532">
        <v>3.1406554227625803E-2</v>
      </c>
      <c r="CV9" s="388">
        <v>157.75758102854613</v>
      </c>
      <c r="CW9" s="532">
        <v>8.2348544353989361E-2</v>
      </c>
      <c r="CX9" s="388">
        <v>155.26581863180729</v>
      </c>
      <c r="CY9" s="532">
        <v>8.1047858802717365E-2</v>
      </c>
      <c r="CZ9" s="388">
        <v>360.61679263115434</v>
      </c>
      <c r="DA9" s="532">
        <v>0.18823987886456295</v>
      </c>
      <c r="DB9" s="388">
        <v>435.69803920118352</v>
      </c>
      <c r="DC9" s="532">
        <v>0.22743185507904409</v>
      </c>
      <c r="DD9" s="388">
        <v>746.22533922817342</v>
      </c>
      <c r="DE9" s="532">
        <v>0.38952530867206031</v>
      </c>
      <c r="DF9" s="534">
        <v>1915.7300504353552</v>
      </c>
    </row>
    <row r="10" spans="1:111" x14ac:dyDescent="0.2">
      <c r="A10" s="1">
        <v>97229</v>
      </c>
      <c r="B10" s="35" t="s">
        <v>24</v>
      </c>
      <c r="C10" s="24">
        <v>2206</v>
      </c>
      <c r="D10" s="15">
        <v>20839</v>
      </c>
      <c r="E10" s="25">
        <v>0.10585920629588752</v>
      </c>
      <c r="F10" s="24">
        <v>3041.8213940000001</v>
      </c>
      <c r="G10" s="25">
        <v>0.13993749800524163</v>
      </c>
      <c r="H10" s="24">
        <v>3328.6749131901461</v>
      </c>
      <c r="I10" s="25">
        <v>0.16708537863618844</v>
      </c>
      <c r="J10" s="24">
        <v>286.85351919014602</v>
      </c>
      <c r="K10" s="111">
        <v>9.4303209174596933E-2</v>
      </c>
      <c r="L10" s="476">
        <v>1.818696908551054E-2</v>
      </c>
      <c r="M10" s="476">
        <v>3.6342081895792688E-2</v>
      </c>
      <c r="N10" s="476">
        <v>2.9821247875369217E-2</v>
      </c>
      <c r="P10" s="819">
        <v>1738.770571123091</v>
      </c>
      <c r="Q10" s="221">
        <v>0.7488024260296704</v>
      </c>
      <c r="R10" s="820">
        <v>201.58670365329192</v>
      </c>
      <c r="S10" s="221">
        <v>8.6813415903059507E-2</v>
      </c>
      <c r="T10" s="820">
        <v>307.55484705649371</v>
      </c>
      <c r="U10" s="221">
        <v>0.13244865046475615</v>
      </c>
      <c r="V10" s="820">
        <v>12.345479476410679</v>
      </c>
      <c r="W10" s="221">
        <v>5.3165869816078209E-3</v>
      </c>
      <c r="X10" s="820">
        <v>61.81095867451053</v>
      </c>
      <c r="Y10" s="221">
        <v>2.6618920620906133E-2</v>
      </c>
      <c r="Z10" s="74">
        <v>2322.068559983798</v>
      </c>
      <c r="AB10" s="8" t="s">
        <v>24</v>
      </c>
      <c r="AC10" s="22">
        <v>185.31839216696801</v>
      </c>
      <c r="AD10" s="25">
        <v>5.5673322568277471E-2</v>
      </c>
      <c r="AE10" s="22">
        <v>2.4171838795151199</v>
      </c>
      <c r="AF10" s="25">
        <v>7.2617000534862426E-4</v>
      </c>
      <c r="AG10" s="22">
        <v>2992.3078910820177</v>
      </c>
      <c r="AH10" s="25">
        <v>0.89894867150431346</v>
      </c>
      <c r="AI10" s="22">
        <v>89.512637188500776</v>
      </c>
      <c r="AJ10" s="25">
        <v>2.6891372550019721E-2</v>
      </c>
      <c r="AK10" s="22">
        <v>59.118808873144644</v>
      </c>
      <c r="AL10" s="25">
        <v>1.7760463372040791E-2</v>
      </c>
      <c r="AM10" s="31">
        <v>3328.6749131901461</v>
      </c>
      <c r="AP10" s="35" t="s">
        <v>24</v>
      </c>
      <c r="AQ10" s="24">
        <v>1644.0232668473866</v>
      </c>
      <c r="AR10" s="221">
        <v>0.70799945151441157</v>
      </c>
      <c r="AS10" s="24">
        <v>673.13042539601963</v>
      </c>
      <c r="AT10" s="221">
        <v>0.28988395820695195</v>
      </c>
      <c r="AU10" s="24">
        <v>4.9148677403888694</v>
      </c>
      <c r="AV10" s="221">
        <v>2.1165902786363759E-3</v>
      </c>
      <c r="AW10" s="550">
        <v>2.4976838608737499</v>
      </c>
      <c r="AX10" s="551">
        <v>2.3600136221073789E-4</v>
      </c>
      <c r="AY10" s="550">
        <v>0</v>
      </c>
      <c r="AZ10" s="551">
        <v>0</v>
      </c>
      <c r="BA10" s="550">
        <v>2.4171838795151199</v>
      </c>
      <c r="BB10" s="551">
        <v>0</v>
      </c>
      <c r="BC10" s="550">
        <v>0</v>
      </c>
      <c r="BD10" s="551">
        <v>0</v>
      </c>
      <c r="BE10" s="74">
        <v>2322.0685599837952</v>
      </c>
      <c r="BG10" s="35" t="s">
        <v>24</v>
      </c>
      <c r="BH10" s="24">
        <v>44.247041510732629</v>
      </c>
      <c r="BI10" s="221">
        <v>1.905501080943171E-2</v>
      </c>
      <c r="BJ10" s="24">
        <v>169.66153008656292</v>
      </c>
      <c r="BK10" s="221">
        <v>7.3064823756860714E-2</v>
      </c>
      <c r="BL10" s="24">
        <v>574.16703318381519</v>
      </c>
      <c r="BM10" s="221">
        <v>0.24726532328908649</v>
      </c>
      <c r="BN10" s="24">
        <v>884.8023983099323</v>
      </c>
      <c r="BO10" s="221">
        <v>0.38104060041883914</v>
      </c>
      <c r="BP10" s="24">
        <v>481.83755010277315</v>
      </c>
      <c r="BQ10" s="221">
        <v>0.20750358469438857</v>
      </c>
      <c r="BR10" s="24">
        <v>167.35300678997314</v>
      </c>
      <c r="BS10" s="221">
        <v>7.2070657031393356E-2</v>
      </c>
      <c r="BT10" s="74">
        <v>2322.0685599837893</v>
      </c>
      <c r="BV10" s="99">
        <v>0.89075222818980548</v>
      </c>
      <c r="BW10" s="389" t="s">
        <v>24</v>
      </c>
      <c r="BX10" s="393">
        <v>1083.0783189079714</v>
      </c>
      <c r="BY10" s="535">
        <v>0.46642822592435917</v>
      </c>
      <c r="BZ10" s="393">
        <v>985.30942490708412</v>
      </c>
      <c r="CA10" s="535">
        <v>0.42432400226544637</v>
      </c>
      <c r="CB10" s="393">
        <v>135.76192652554403</v>
      </c>
      <c r="CC10" s="535">
        <v>5.8465942334834278E-2</v>
      </c>
      <c r="CD10" s="393">
        <v>76.269682239761011</v>
      </c>
      <c r="CE10" s="535">
        <v>3.284557723837981E-2</v>
      </c>
      <c r="CF10" s="393">
        <v>41.649207403431163</v>
      </c>
      <c r="CG10" s="535">
        <v>1.7936252236980411E-2</v>
      </c>
      <c r="CH10" s="536">
        <v>2322.0685599837916</v>
      </c>
      <c r="CI10" s="603"/>
      <c r="CJ10" s="389" t="s">
        <v>24</v>
      </c>
      <c r="CK10" s="393">
        <v>2068.3877438150557</v>
      </c>
      <c r="CL10" s="535">
        <v>0.89075222818980548</v>
      </c>
      <c r="CM10" s="393">
        <v>212.03160876530504</v>
      </c>
      <c r="CN10" s="535">
        <v>9.1311519573214067E-2</v>
      </c>
      <c r="CO10" s="393">
        <v>41.649207403431163</v>
      </c>
      <c r="CP10" s="535">
        <v>1.7936252236980407E-2</v>
      </c>
      <c r="CQ10" s="536">
        <v>2322.0685599837921</v>
      </c>
      <c r="CS10" s="389" t="s">
        <v>24</v>
      </c>
      <c r="CT10" s="393">
        <v>91.319161915306736</v>
      </c>
      <c r="CU10" s="535">
        <v>3.9326643273592317E-2</v>
      </c>
      <c r="CV10" s="393">
        <v>229.11441594561123</v>
      </c>
      <c r="CW10" s="535">
        <v>9.866823912693197E-2</v>
      </c>
      <c r="CX10" s="393">
        <v>197.28887929735745</v>
      </c>
      <c r="CY10" s="535">
        <v>8.4962555670076614E-2</v>
      </c>
      <c r="CZ10" s="393">
        <v>367.1470813198589</v>
      </c>
      <c r="DA10" s="535">
        <v>0.15811207629563778</v>
      </c>
      <c r="DB10" s="393">
        <v>449.88165137405969</v>
      </c>
      <c r="DC10" s="535">
        <v>0.1937417607416381</v>
      </c>
      <c r="DD10" s="393">
        <v>987.31737013159682</v>
      </c>
      <c r="DE10" s="535">
        <v>0.42518872489212328</v>
      </c>
      <c r="DF10" s="536">
        <v>2322.0685599837907</v>
      </c>
    </row>
    <row r="11" spans="1:111" ht="13.5" thickBot="1" x14ac:dyDescent="0.25">
      <c r="A11" s="3"/>
      <c r="B11" s="36" t="s">
        <v>34</v>
      </c>
      <c r="C11" s="68">
        <v>18794</v>
      </c>
      <c r="D11" s="68">
        <v>166238</v>
      </c>
      <c r="E11" s="53">
        <v>0.11305477688615118</v>
      </c>
      <c r="F11" s="356">
        <v>23971.104977999996</v>
      </c>
      <c r="G11" s="357">
        <v>0.1434424908739968</v>
      </c>
      <c r="H11" s="68">
        <v>27191.340301303615</v>
      </c>
      <c r="I11" s="53">
        <v>0.16886828613226607</v>
      </c>
      <c r="J11" s="68">
        <v>3220.2353233036192</v>
      </c>
      <c r="K11" s="112">
        <v>0.13433820953431477</v>
      </c>
      <c r="L11" s="477">
        <v>2.5530337390096136E-2</v>
      </c>
      <c r="M11" s="477">
        <v>2.7403358956983981E-2</v>
      </c>
      <c r="N11" s="477">
        <v>2.6734030304865986E-2</v>
      </c>
      <c r="P11" s="286">
        <v>13771.212405369701</v>
      </c>
      <c r="Q11" s="215">
        <v>0.73293610070052884</v>
      </c>
      <c r="R11" s="216">
        <v>1867.7969789170425</v>
      </c>
      <c r="S11" s="215">
        <v>9.9408519332247827E-2</v>
      </c>
      <c r="T11" s="216">
        <v>2341.4498797044557</v>
      </c>
      <c r="U11" s="215">
        <v>0.12461743340384088</v>
      </c>
      <c r="V11" s="216">
        <v>63.46778757791769</v>
      </c>
      <c r="W11" s="215">
        <v>3.3779039476081363E-3</v>
      </c>
      <c r="X11" s="216">
        <v>745.17665366165613</v>
      </c>
      <c r="Y11" s="215">
        <v>3.9660042615774348E-2</v>
      </c>
      <c r="Z11" s="75">
        <v>18789.103705230773</v>
      </c>
      <c r="AB11" s="11" t="s">
        <v>34</v>
      </c>
      <c r="AC11" s="68">
        <v>1116.2971225068518</v>
      </c>
      <c r="AD11" s="53">
        <v>4.1053405611393645E-2</v>
      </c>
      <c r="AE11" s="68">
        <v>91.29444552239768</v>
      </c>
      <c r="AF11" s="53">
        <v>3.3574823642665685E-3</v>
      </c>
      <c r="AG11" s="68">
        <v>24357.478749022386</v>
      </c>
      <c r="AH11" s="53">
        <v>0.89578073309812667</v>
      </c>
      <c r="AI11" s="68">
        <v>970.71667000486059</v>
      </c>
      <c r="AJ11" s="53">
        <v>3.5699478556352089E-2</v>
      </c>
      <c r="AK11" s="68">
        <v>655.55331424711653</v>
      </c>
      <c r="AL11" s="53">
        <v>2.4108900369861058E-2</v>
      </c>
      <c r="AM11" s="48">
        <v>27191.340301303611</v>
      </c>
      <c r="AP11" s="36" t="s">
        <v>34</v>
      </c>
      <c r="AQ11" s="68">
        <v>13715.899348243707</v>
      </c>
      <c r="AR11" s="215">
        <v>0.72999221056112817</v>
      </c>
      <c r="AS11" s="68">
        <v>5044.8094146061758</v>
      </c>
      <c r="AT11" s="215">
        <v>0.2684965442604762</v>
      </c>
      <c r="AU11" s="68">
        <v>28.394942380904581</v>
      </c>
      <c r="AV11" s="215">
        <v>1.5112451783955813E-3</v>
      </c>
      <c r="AW11" s="552">
        <v>8.4833332244089501</v>
      </c>
      <c r="AX11" s="553">
        <v>4.077008728799853E-4</v>
      </c>
      <c r="AY11" s="552">
        <v>0</v>
      </c>
      <c r="AZ11" s="553">
        <v>0</v>
      </c>
      <c r="BA11" s="552">
        <v>17.380415931597902</v>
      </c>
      <c r="BB11" s="553">
        <v>1.0808368194319188E-3</v>
      </c>
      <c r="BC11" s="552">
        <v>2.5311932248977298</v>
      </c>
      <c r="BD11" s="553">
        <v>4.103818032240543E-4</v>
      </c>
      <c r="BE11" s="75">
        <v>18789.103705230787</v>
      </c>
      <c r="BG11" s="36" t="s">
        <v>34</v>
      </c>
      <c r="BH11" s="68">
        <v>348.20812601767022</v>
      </c>
      <c r="BI11" s="215">
        <v>1.8532450056185087E-2</v>
      </c>
      <c r="BJ11" s="68">
        <v>1785.3378828011214</v>
      </c>
      <c r="BK11" s="215">
        <v>9.501985357098755E-2</v>
      </c>
      <c r="BL11" s="68">
        <v>5350.0786879261732</v>
      </c>
      <c r="BM11" s="215">
        <v>0.28474368824931029</v>
      </c>
      <c r="BN11" s="68">
        <v>7512.4230431538417</v>
      </c>
      <c r="BO11" s="215">
        <v>0.39982870715980212</v>
      </c>
      <c r="BP11" s="68">
        <v>2849.4039265210763</v>
      </c>
      <c r="BQ11" s="215">
        <v>0.15165193461185855</v>
      </c>
      <c r="BR11" s="68">
        <v>943.65203881082391</v>
      </c>
      <c r="BS11" s="215">
        <v>5.0223366351856376E-2</v>
      </c>
      <c r="BT11" s="75">
        <v>18789.103705230707</v>
      </c>
      <c r="BV11" s="99">
        <v>0.86085579508084042</v>
      </c>
      <c r="BW11" s="36" t="s">
        <v>34</v>
      </c>
      <c r="BX11" s="68">
        <v>8920.7552491926526</v>
      </c>
      <c r="BY11" s="215">
        <v>0.47478343773839382</v>
      </c>
      <c r="BZ11" s="68">
        <v>7253.9535598301354</v>
      </c>
      <c r="CA11" s="215">
        <v>0.38607235734244655</v>
      </c>
      <c r="CB11" s="68">
        <v>1561.3634684697786</v>
      </c>
      <c r="CC11" s="215">
        <v>8.3099411923257718E-2</v>
      </c>
      <c r="CD11" s="68">
        <v>613.60584961764687</v>
      </c>
      <c r="CE11" s="215">
        <v>3.2657537008900707E-2</v>
      </c>
      <c r="CF11" s="68">
        <v>439.42557812054247</v>
      </c>
      <c r="CG11" s="215">
        <v>2.3387255987001091E-2</v>
      </c>
      <c r="CH11" s="75">
        <v>18789.103705230758</v>
      </c>
      <c r="CI11" s="603"/>
      <c r="CJ11" s="36" t="s">
        <v>34</v>
      </c>
      <c r="CK11" s="68">
        <v>16174.708809022788</v>
      </c>
      <c r="CL11" s="215">
        <v>0.86085579508084054</v>
      </c>
      <c r="CM11" s="68">
        <v>2174.9693180874256</v>
      </c>
      <c r="CN11" s="215">
        <v>0.11575694893215845</v>
      </c>
      <c r="CO11" s="68">
        <v>439.42557812054247</v>
      </c>
      <c r="CP11" s="215">
        <v>2.3387255987001098E-2</v>
      </c>
      <c r="CQ11" s="75">
        <v>18789.103705230755</v>
      </c>
      <c r="CS11" s="36" t="s">
        <v>34</v>
      </c>
      <c r="CT11" s="68">
        <v>695.00985944654406</v>
      </c>
      <c r="CU11" s="215">
        <v>3.6990048612753061E-2</v>
      </c>
      <c r="CV11" s="68">
        <v>1345.1357505559931</v>
      </c>
      <c r="CW11" s="215">
        <v>7.1591267559054303E-2</v>
      </c>
      <c r="CX11" s="68">
        <v>1510.1197974138774</v>
      </c>
      <c r="CY11" s="215">
        <v>8.0372104018643059E-2</v>
      </c>
      <c r="CZ11" s="68">
        <v>2847.7556324606317</v>
      </c>
      <c r="DA11" s="215">
        <v>0.15156420855071642</v>
      </c>
      <c r="DB11" s="68">
        <v>3497.9065220254847</v>
      </c>
      <c r="DC11" s="215">
        <v>0.18616675797322324</v>
      </c>
      <c r="DD11" s="68">
        <v>8893.1761433282136</v>
      </c>
      <c r="DE11" s="215">
        <v>0.47331561328560973</v>
      </c>
      <c r="DF11" s="75">
        <v>18789.103705230747</v>
      </c>
      <c r="DG11" s="382"/>
    </row>
    <row r="12" spans="1:111" x14ac:dyDescent="0.2">
      <c r="A12" s="1">
        <v>97212</v>
      </c>
      <c r="B12" s="33" t="s">
        <v>9</v>
      </c>
      <c r="C12" s="70">
        <v>1512</v>
      </c>
      <c r="D12" s="13">
        <v>10633</v>
      </c>
      <c r="E12" s="52">
        <v>0.14219881500987491</v>
      </c>
      <c r="F12" s="70">
        <v>1709.2521029999998</v>
      </c>
      <c r="G12" s="52">
        <v>0.1592371998174737</v>
      </c>
      <c r="H12" s="70">
        <v>1960.6142882385354</v>
      </c>
      <c r="I12" s="52">
        <v>0.19582643709933434</v>
      </c>
      <c r="J12" s="70">
        <v>251.36218523853563</v>
      </c>
      <c r="K12" s="109">
        <v>0.14705974899627527</v>
      </c>
      <c r="L12" s="476">
        <v>2.7820340455866566E-2</v>
      </c>
      <c r="M12" s="476">
        <v>1.371797641257344E-2</v>
      </c>
      <c r="N12" s="476">
        <v>1.8732183726563933E-2</v>
      </c>
      <c r="P12" s="819">
        <v>1211.9208737847164</v>
      </c>
      <c r="Q12" s="228">
        <v>0.87208123992591657</v>
      </c>
      <c r="R12" s="820">
        <v>52.568805860318108</v>
      </c>
      <c r="S12" s="228">
        <v>3.78277743933262E-2</v>
      </c>
      <c r="T12" s="820">
        <v>25.016785395037239</v>
      </c>
      <c r="U12" s="228">
        <v>1.8001727421472002E-2</v>
      </c>
      <c r="V12" s="820">
        <v>2.50426108086958</v>
      </c>
      <c r="W12" s="228">
        <v>1.8020311026435108E-3</v>
      </c>
      <c r="X12" s="820">
        <v>97.677319327289169</v>
      </c>
      <c r="Y12" s="228">
        <v>7.028722715664168E-2</v>
      </c>
      <c r="Z12" s="72">
        <v>1389.6880454482305</v>
      </c>
      <c r="AB12" s="6" t="s">
        <v>9</v>
      </c>
      <c r="AC12" s="22">
        <v>62.610037393463202</v>
      </c>
      <c r="AD12" s="23">
        <v>3.1933888153856935E-2</v>
      </c>
      <c r="AE12" s="22">
        <v>2.5010329041622601</v>
      </c>
      <c r="AF12" s="23">
        <v>1.2756373954661171E-3</v>
      </c>
      <c r="AG12" s="22">
        <v>1842.9411439560631</v>
      </c>
      <c r="AH12" s="23">
        <v>0.93998149203115688</v>
      </c>
      <c r="AI12" s="22">
        <v>27.50624753612955</v>
      </c>
      <c r="AJ12" s="23">
        <v>1.4029402775005709E-2</v>
      </c>
      <c r="AK12" s="22">
        <v>25.055826448717141</v>
      </c>
      <c r="AL12" s="23">
        <v>1.2779579644514334E-2</v>
      </c>
      <c r="AM12" s="30">
        <v>1960.6142882385352</v>
      </c>
      <c r="AP12" s="33" t="s">
        <v>9</v>
      </c>
      <c r="AQ12" s="70">
        <v>1319.6063515329206</v>
      </c>
      <c r="AR12" s="228">
        <v>0.94957019732244585</v>
      </c>
      <c r="AS12" s="70">
        <v>57.539153955945913</v>
      </c>
      <c r="AT12" s="228">
        <v>4.1404367076776E-2</v>
      </c>
      <c r="AU12" s="70">
        <v>12.542539959364138</v>
      </c>
      <c r="AV12" s="228">
        <v>9.0254356007780593E-3</v>
      </c>
      <c r="AW12" s="554">
        <v>0</v>
      </c>
      <c r="AX12" s="555">
        <v>2.3600136221073789E-4</v>
      </c>
      <c r="AY12" s="554">
        <v>0</v>
      </c>
      <c r="AZ12" s="555">
        <v>0</v>
      </c>
      <c r="BA12" s="554">
        <v>12.542539959364138</v>
      </c>
      <c r="BB12" s="555">
        <v>0</v>
      </c>
      <c r="BC12" s="554">
        <v>0</v>
      </c>
      <c r="BD12" s="555">
        <v>0</v>
      </c>
      <c r="BE12" s="72">
        <v>1389.6880454482307</v>
      </c>
      <c r="BG12" s="33" t="s">
        <v>9</v>
      </c>
      <c r="BH12" s="70">
        <v>15.031183262198839</v>
      </c>
      <c r="BI12" s="228">
        <v>1.0816228369691878E-2</v>
      </c>
      <c r="BJ12" s="70">
        <v>110.20630643752472</v>
      </c>
      <c r="BK12" s="228">
        <v>7.9302910317529937E-2</v>
      </c>
      <c r="BL12" s="70">
        <v>358.02047368250032</v>
      </c>
      <c r="BM12" s="228">
        <v>0.25762650463545111</v>
      </c>
      <c r="BN12" s="70">
        <v>610.93852858973628</v>
      </c>
      <c r="BO12" s="228">
        <v>0.4396227848334715</v>
      </c>
      <c r="BP12" s="70">
        <v>225.38363483352558</v>
      </c>
      <c r="BQ12" s="228">
        <v>0.16218289822075124</v>
      </c>
      <c r="BR12" s="70">
        <v>70.10791864274789</v>
      </c>
      <c r="BS12" s="228">
        <v>5.0448673623104463E-2</v>
      </c>
      <c r="BT12" s="72">
        <v>1389.6880454482334</v>
      </c>
      <c r="BV12" s="99">
        <v>0.87211432657384369</v>
      </c>
      <c r="BW12" s="377" t="s">
        <v>9</v>
      </c>
      <c r="BX12" s="381">
        <v>641.04547115690082</v>
      </c>
      <c r="BY12" s="537">
        <v>0.46128731786718108</v>
      </c>
      <c r="BZ12" s="381">
        <v>570.92138274690637</v>
      </c>
      <c r="CA12" s="537">
        <v>0.41082700870666261</v>
      </c>
      <c r="CB12" s="381">
        <v>115.15602539900922</v>
      </c>
      <c r="CC12" s="537">
        <v>8.2864658565776544E-2</v>
      </c>
      <c r="CD12" s="381">
        <v>27.531109581632357</v>
      </c>
      <c r="CE12" s="537">
        <v>1.9810999793664057E-2</v>
      </c>
      <c r="CF12" s="381">
        <v>35.034056563784823</v>
      </c>
      <c r="CG12" s="537">
        <v>2.5210015066715819E-2</v>
      </c>
      <c r="CH12" s="533">
        <v>1389.6880454482334</v>
      </c>
      <c r="CI12" s="603"/>
      <c r="CJ12" s="377" t="s">
        <v>9</v>
      </c>
      <c r="CK12" s="381">
        <v>1211.9668539038071</v>
      </c>
      <c r="CL12" s="537">
        <v>0.87211432657384358</v>
      </c>
      <c r="CM12" s="381">
        <v>142.68713498064159</v>
      </c>
      <c r="CN12" s="537">
        <v>0.10267565835944061</v>
      </c>
      <c r="CO12" s="381">
        <v>35.034056563784823</v>
      </c>
      <c r="CP12" s="537">
        <v>2.5210015066715819E-2</v>
      </c>
      <c r="CQ12" s="533">
        <v>1389.6880454482334</v>
      </c>
      <c r="CS12" s="377" t="s">
        <v>9</v>
      </c>
      <c r="CT12" s="381">
        <v>42.536584021458943</v>
      </c>
      <c r="CU12" s="537">
        <v>3.0608728455844995E-2</v>
      </c>
      <c r="CV12" s="381">
        <v>40.099798626022782</v>
      </c>
      <c r="CW12" s="537">
        <v>2.8855251908775619E-2</v>
      </c>
      <c r="CX12" s="381">
        <v>102.62992978385023</v>
      </c>
      <c r="CY12" s="537">
        <v>7.38510560841356E-2</v>
      </c>
      <c r="CZ12" s="381">
        <v>212.78169345347001</v>
      </c>
      <c r="DA12" s="537">
        <v>0.15311471819190828</v>
      </c>
      <c r="DB12" s="381">
        <v>232.98601604232823</v>
      </c>
      <c r="DC12" s="537">
        <v>0.16765346496679434</v>
      </c>
      <c r="DD12" s="381">
        <v>758.65402352110266</v>
      </c>
      <c r="DE12" s="537">
        <v>0.5459167803925411</v>
      </c>
      <c r="DF12" s="533">
        <v>1389.688045448233</v>
      </c>
    </row>
    <row r="13" spans="1:111" x14ac:dyDescent="0.2">
      <c r="A13" s="1">
        <v>97222</v>
      </c>
      <c r="B13" s="34" t="s">
        <v>17</v>
      </c>
      <c r="C13" s="22">
        <v>2200</v>
      </c>
      <c r="D13" s="14">
        <v>21174</v>
      </c>
      <c r="E13" s="23">
        <v>0.10390101067346746</v>
      </c>
      <c r="F13" s="22">
        <v>2874.055026</v>
      </c>
      <c r="G13" s="23">
        <v>0.12023825569509108</v>
      </c>
      <c r="H13" s="22">
        <v>3177.5112234185599</v>
      </c>
      <c r="I13" s="23">
        <v>0.13639728809317309</v>
      </c>
      <c r="J13" s="22">
        <v>303.4561974185599</v>
      </c>
      <c r="K13" s="110">
        <v>0.10558468598316945</v>
      </c>
      <c r="L13" s="476">
        <v>2.0277719773013514E-2</v>
      </c>
      <c r="M13" s="476">
        <v>3.0141617919893005E-2</v>
      </c>
      <c r="N13" s="476">
        <v>2.6607897506359279E-2</v>
      </c>
      <c r="P13" s="819">
        <v>1885.6908693763114</v>
      </c>
      <c r="Q13" s="225">
        <v>0.86683444893558126</v>
      </c>
      <c r="R13" s="820">
        <v>114.84804799830117</v>
      </c>
      <c r="S13" s="225">
        <v>5.2794573073826227E-2</v>
      </c>
      <c r="T13" s="820">
        <v>74.929821300385328</v>
      </c>
      <c r="U13" s="225">
        <v>3.4444537760976571E-2</v>
      </c>
      <c r="V13" s="820">
        <v>2.5031223709413601</v>
      </c>
      <c r="W13" s="225">
        <v>1.150661933125303E-3</v>
      </c>
      <c r="X13" s="820">
        <v>97.404154168756165</v>
      </c>
      <c r="Y13" s="225">
        <v>4.4775778296490508E-2</v>
      </c>
      <c r="Z13" s="73">
        <v>2175.3760152146956</v>
      </c>
      <c r="AB13" s="7" t="s">
        <v>17</v>
      </c>
      <c r="AC13" s="22">
        <v>59.936746716642048</v>
      </c>
      <c r="AD13" s="23">
        <v>1.8862796227091985E-2</v>
      </c>
      <c r="AE13" s="22">
        <v>5.0010271657294503</v>
      </c>
      <c r="AF13" s="23">
        <v>1.5738818257733929E-3</v>
      </c>
      <c r="AG13" s="22">
        <v>2897.7060225413543</v>
      </c>
      <c r="AH13" s="23">
        <v>0.91194202594312979</v>
      </c>
      <c r="AI13" s="22">
        <v>104.9888254679306</v>
      </c>
      <c r="AJ13" s="23">
        <v>3.3041213102302507E-2</v>
      </c>
      <c r="AK13" s="22">
        <v>109.87860152690345</v>
      </c>
      <c r="AL13" s="23">
        <v>3.458008290170235E-2</v>
      </c>
      <c r="AM13" s="30">
        <v>3177.5112234185599</v>
      </c>
      <c r="AP13" s="34" t="s">
        <v>17</v>
      </c>
      <c r="AQ13" s="22">
        <v>1763.5966233280237</v>
      </c>
      <c r="AR13" s="225">
        <v>0.81070886641818973</v>
      </c>
      <c r="AS13" s="22">
        <v>406.78281094516518</v>
      </c>
      <c r="AT13" s="225">
        <v>0.18699425207417233</v>
      </c>
      <c r="AU13" s="22">
        <v>4.9965809415059699</v>
      </c>
      <c r="AV13" s="225">
        <v>2.2968815076380446E-3</v>
      </c>
      <c r="AW13" s="548">
        <v>2.49775940858295</v>
      </c>
      <c r="AX13" s="549">
        <v>2.3600136221073789E-4</v>
      </c>
      <c r="AY13" s="548">
        <v>0</v>
      </c>
      <c r="AZ13" s="549">
        <v>0</v>
      </c>
      <c r="BA13" s="548">
        <v>2.4988215329230199</v>
      </c>
      <c r="BB13" s="549">
        <v>0</v>
      </c>
      <c r="BC13" s="548">
        <v>0</v>
      </c>
      <c r="BD13" s="549">
        <v>0</v>
      </c>
      <c r="BE13" s="73">
        <v>2175.3760152146947</v>
      </c>
      <c r="BG13" s="34" t="s">
        <v>17</v>
      </c>
      <c r="BH13" s="22">
        <v>32.466710351847553</v>
      </c>
      <c r="BI13" s="225">
        <v>1.4924642969662959E-2</v>
      </c>
      <c r="BJ13" s="22">
        <v>134.80153791012901</v>
      </c>
      <c r="BK13" s="225">
        <v>6.1967005688818563E-2</v>
      </c>
      <c r="BL13" s="22">
        <v>489.44183510341702</v>
      </c>
      <c r="BM13" s="225">
        <v>0.22499183206959761</v>
      </c>
      <c r="BN13" s="22">
        <v>1036.7962752913218</v>
      </c>
      <c r="BO13" s="225">
        <v>0.47660554682956396</v>
      </c>
      <c r="BP13" s="22">
        <v>416.90334824760265</v>
      </c>
      <c r="BQ13" s="225">
        <v>0.19164656837795255</v>
      </c>
      <c r="BR13" s="22">
        <v>64.966308310385585</v>
      </c>
      <c r="BS13" s="225">
        <v>2.9864404064404281E-2</v>
      </c>
      <c r="BT13" s="73">
        <v>2175.3760152147038</v>
      </c>
      <c r="BV13" s="99">
        <v>0.83469122547262509</v>
      </c>
      <c r="BW13" s="384" t="s">
        <v>17</v>
      </c>
      <c r="BX13" s="388">
        <v>841.68492977974461</v>
      </c>
      <c r="BY13" s="532">
        <v>0.38691468688307246</v>
      </c>
      <c r="BZ13" s="388">
        <v>974.08234222357578</v>
      </c>
      <c r="CA13" s="532">
        <v>0.44777653858955258</v>
      </c>
      <c r="CB13" s="388">
        <v>217.22663711323875</v>
      </c>
      <c r="CC13" s="532">
        <v>9.9857052571115462E-2</v>
      </c>
      <c r="CD13" s="388">
        <v>82.41953074699299</v>
      </c>
      <c r="CE13" s="532">
        <v>3.7887487115122138E-2</v>
      </c>
      <c r="CF13" s="388">
        <v>59.962575351155401</v>
      </c>
      <c r="CG13" s="532">
        <v>2.7564234841137174E-2</v>
      </c>
      <c r="CH13" s="534">
        <v>2175.3760152147079</v>
      </c>
      <c r="CI13" s="603"/>
      <c r="CJ13" s="384" t="s">
        <v>17</v>
      </c>
      <c r="CK13" s="388">
        <v>1815.7672720033204</v>
      </c>
      <c r="CL13" s="532">
        <v>0.8346912254726252</v>
      </c>
      <c r="CM13" s="388">
        <v>299.64616786023174</v>
      </c>
      <c r="CN13" s="532">
        <v>0.13774453968623762</v>
      </c>
      <c r="CO13" s="388">
        <v>59.962575351155401</v>
      </c>
      <c r="CP13" s="532">
        <v>2.7564234841137181E-2</v>
      </c>
      <c r="CQ13" s="534">
        <v>2175.3760152147074</v>
      </c>
      <c r="CS13" s="384" t="s">
        <v>17</v>
      </c>
      <c r="CT13" s="388">
        <v>57.425991748457008</v>
      </c>
      <c r="CU13" s="532">
        <v>2.6398191092857671E-2</v>
      </c>
      <c r="CV13" s="388">
        <v>97.310559487752627</v>
      </c>
      <c r="CW13" s="532">
        <v>4.4732753697364055E-2</v>
      </c>
      <c r="CX13" s="388">
        <v>124.85626025045156</v>
      </c>
      <c r="CY13" s="532">
        <v>5.7395254602974274E-2</v>
      </c>
      <c r="CZ13" s="388">
        <v>354.65434057064743</v>
      </c>
      <c r="DA13" s="532">
        <v>0.16303128198995243</v>
      </c>
      <c r="DB13" s="388">
        <v>437.1866129710196</v>
      </c>
      <c r="DC13" s="532">
        <v>0.20097059538825082</v>
      </c>
      <c r="DD13" s="388">
        <v>1103.9422501863755</v>
      </c>
      <c r="DE13" s="532">
        <v>0.50747192322860069</v>
      </c>
      <c r="DF13" s="534">
        <v>2175.3760152147038</v>
      </c>
    </row>
    <row r="14" spans="1:111" x14ac:dyDescent="0.2">
      <c r="A14" s="1">
        <v>97228</v>
      </c>
      <c r="B14" s="34" t="s">
        <v>23</v>
      </c>
      <c r="C14" s="22">
        <v>2473</v>
      </c>
      <c r="D14" s="14">
        <v>20087</v>
      </c>
      <c r="E14" s="23">
        <v>0.12311445213322049</v>
      </c>
      <c r="F14" s="22">
        <v>3102.2060040000001</v>
      </c>
      <c r="G14" s="23">
        <v>0.16279418576826196</v>
      </c>
      <c r="H14" s="22">
        <v>3564.6225192239535</v>
      </c>
      <c r="I14" s="23">
        <v>0.20739018613125165</v>
      </c>
      <c r="J14" s="22">
        <v>462.41651522395341</v>
      </c>
      <c r="K14" s="110">
        <v>0.14906054421521692</v>
      </c>
      <c r="L14" s="476">
        <v>2.8178652166822582E-2</v>
      </c>
      <c r="M14" s="476">
        <v>2.5506699647039222E-2</v>
      </c>
      <c r="N14" s="476">
        <v>2.6460170360940172E-2</v>
      </c>
      <c r="P14" s="819">
        <v>2128.9090597674367</v>
      </c>
      <c r="Q14" s="225">
        <v>0.86381843830412319</v>
      </c>
      <c r="R14" s="820">
        <v>70.097195339642127</v>
      </c>
      <c r="S14" s="225">
        <v>2.8442384389309416E-2</v>
      </c>
      <c r="T14" s="820">
        <v>50.148830079166252</v>
      </c>
      <c r="U14" s="225">
        <v>2.0348207868727129E-2</v>
      </c>
      <c r="V14" s="820">
        <v>7.5199192225265703</v>
      </c>
      <c r="W14" s="225">
        <v>3.0512552188047284E-3</v>
      </c>
      <c r="X14" s="820">
        <v>207.8580101295392</v>
      </c>
      <c r="Y14" s="225">
        <v>8.4339714219035494E-2</v>
      </c>
      <c r="Z14" s="73">
        <v>2464.5330145383109</v>
      </c>
      <c r="AB14" s="7" t="s">
        <v>23</v>
      </c>
      <c r="AC14" s="22">
        <v>70.161659879848827</v>
      </c>
      <c r="AD14" s="23">
        <v>1.968277412305738E-2</v>
      </c>
      <c r="AE14" s="22">
        <v>2.5099055061331699</v>
      </c>
      <c r="AF14" s="23">
        <v>7.0411537058897244E-4</v>
      </c>
      <c r="AG14" s="22">
        <v>3401.8372460862925</v>
      </c>
      <c r="AH14" s="23">
        <v>0.954333096348979</v>
      </c>
      <c r="AI14" s="22">
        <v>37.534787360223582</v>
      </c>
      <c r="AJ14" s="23">
        <v>1.0529807057493205E-2</v>
      </c>
      <c r="AK14" s="22">
        <v>52.578920391454872</v>
      </c>
      <c r="AL14" s="23">
        <v>1.475020709988157E-2</v>
      </c>
      <c r="AM14" s="30">
        <v>3564.6225192239526</v>
      </c>
      <c r="AP14" s="34" t="s">
        <v>23</v>
      </c>
      <c r="AQ14" s="22">
        <v>2354.2884589976802</v>
      </c>
      <c r="AR14" s="225">
        <v>0.95526756797726098</v>
      </c>
      <c r="AS14" s="22">
        <v>100.22269091886665</v>
      </c>
      <c r="AT14" s="225">
        <v>4.0665996490065956E-2</v>
      </c>
      <c r="AU14" s="22">
        <v>10.021864621764481</v>
      </c>
      <c r="AV14" s="225">
        <v>4.066435532673076E-3</v>
      </c>
      <c r="AW14" s="548">
        <v>0</v>
      </c>
      <c r="AX14" s="549">
        <v>2.3600136221073789E-4</v>
      </c>
      <c r="AY14" s="548">
        <v>0</v>
      </c>
      <c r="AZ14" s="549">
        <v>0</v>
      </c>
      <c r="BA14" s="548">
        <v>10.021864621764481</v>
      </c>
      <c r="BB14" s="549">
        <v>0</v>
      </c>
      <c r="BC14" s="548">
        <v>0</v>
      </c>
      <c r="BD14" s="549">
        <v>0</v>
      </c>
      <c r="BE14" s="73">
        <v>2464.5330145383114</v>
      </c>
      <c r="BG14" s="34" t="s">
        <v>23</v>
      </c>
      <c r="BH14" s="22">
        <v>2.4969951590591601</v>
      </c>
      <c r="BI14" s="225">
        <v>1.0131717223219798E-3</v>
      </c>
      <c r="BJ14" s="22">
        <v>87.656863993905532</v>
      </c>
      <c r="BK14" s="225">
        <v>3.5567332016579467E-2</v>
      </c>
      <c r="BL14" s="22">
        <v>633.88963207143195</v>
      </c>
      <c r="BM14" s="225">
        <v>0.25720476387701424</v>
      </c>
      <c r="BN14" s="22">
        <v>874.12708155694838</v>
      </c>
      <c r="BO14" s="225">
        <v>0.35468264226953439</v>
      </c>
      <c r="BP14" s="22">
        <v>610.91694794129739</v>
      </c>
      <c r="BQ14" s="225">
        <v>0.24788345067300419</v>
      </c>
      <c r="BR14" s="22">
        <v>255.44549381566688</v>
      </c>
      <c r="BS14" s="225">
        <v>0.10364863944154568</v>
      </c>
      <c r="BT14" s="73">
        <v>2464.5330145383095</v>
      </c>
      <c r="BV14" s="99">
        <v>0.83539717154866144</v>
      </c>
      <c r="BW14" s="384" t="s">
        <v>23</v>
      </c>
      <c r="BX14" s="388">
        <v>1087.1086193948947</v>
      </c>
      <c r="BY14" s="532">
        <v>0.44110126055606835</v>
      </c>
      <c r="BZ14" s="388">
        <v>971.75529013870357</v>
      </c>
      <c r="CA14" s="532">
        <v>0.39429591099259303</v>
      </c>
      <c r="CB14" s="388">
        <v>237.92260460610501</v>
      </c>
      <c r="CC14" s="532">
        <v>9.653861530870024E-2</v>
      </c>
      <c r="CD14" s="388">
        <v>102.64457234061922</v>
      </c>
      <c r="CE14" s="532">
        <v>4.1648690334078607E-2</v>
      </c>
      <c r="CF14" s="388">
        <v>65.101928057984978</v>
      </c>
      <c r="CG14" s="532">
        <v>2.6415522808559664E-2</v>
      </c>
      <c r="CH14" s="534">
        <v>2464.5330145383077</v>
      </c>
      <c r="CI14" s="603"/>
      <c r="CJ14" s="384" t="s">
        <v>23</v>
      </c>
      <c r="CK14" s="388">
        <v>2058.8639095335984</v>
      </c>
      <c r="CL14" s="532">
        <v>0.83539717154866144</v>
      </c>
      <c r="CM14" s="388">
        <v>340.5671769467242</v>
      </c>
      <c r="CN14" s="532">
        <v>0.13818730564277884</v>
      </c>
      <c r="CO14" s="388">
        <v>65.101928057984978</v>
      </c>
      <c r="CP14" s="532">
        <v>2.6415522808559664E-2</v>
      </c>
      <c r="CQ14" s="534">
        <v>2464.5330145383077</v>
      </c>
      <c r="CS14" s="384" t="s">
        <v>23</v>
      </c>
      <c r="CT14" s="388">
        <v>30.056572498542316</v>
      </c>
      <c r="CU14" s="532">
        <v>1.2195646120883041E-2</v>
      </c>
      <c r="CV14" s="388">
        <v>130.20961694401933</v>
      </c>
      <c r="CW14" s="532">
        <v>5.2833383109867578E-2</v>
      </c>
      <c r="CX14" s="388">
        <v>162.86892367409794</v>
      </c>
      <c r="CY14" s="532">
        <v>6.6085105256587048E-2</v>
      </c>
      <c r="CZ14" s="388">
        <v>278.03085757502714</v>
      </c>
      <c r="DA14" s="532">
        <v>0.11281279493312521</v>
      </c>
      <c r="DB14" s="388">
        <v>363.17319136539555</v>
      </c>
      <c r="DC14" s="532">
        <v>0.14735984027117213</v>
      </c>
      <c r="DD14" s="388">
        <v>1500.1938524812269</v>
      </c>
      <c r="DE14" s="532">
        <v>0.60871323030836511</v>
      </c>
      <c r="DF14" s="534">
        <v>2464.5330145383091</v>
      </c>
    </row>
    <row r="15" spans="1:111" x14ac:dyDescent="0.2">
      <c r="A15" s="1">
        <v>97230</v>
      </c>
      <c r="B15" s="35" t="s">
        <v>25</v>
      </c>
      <c r="C15" s="24">
        <v>1380</v>
      </c>
      <c r="D15" s="15">
        <v>12883</v>
      </c>
      <c r="E15" s="25">
        <v>0.10711790731972366</v>
      </c>
      <c r="F15" s="24">
        <v>1845.1433139999999</v>
      </c>
      <c r="G15" s="25">
        <v>0.13368666236777277</v>
      </c>
      <c r="H15" s="24">
        <v>2302.4852372810446</v>
      </c>
      <c r="I15" s="25">
        <v>0.17373313493405604</v>
      </c>
      <c r="J15" s="24">
        <v>457.34192328104473</v>
      </c>
      <c r="K15" s="111">
        <v>0.24786254802592789</v>
      </c>
      <c r="L15" s="476">
        <v>4.5281707054510845E-2</v>
      </c>
      <c r="M15" s="476">
        <v>3.2801309054034222E-2</v>
      </c>
      <c r="N15" s="476">
        <v>3.7241394944611761E-2</v>
      </c>
      <c r="P15" s="819">
        <v>1153.8300637920809</v>
      </c>
      <c r="Q15" s="221">
        <v>0.75277649527081292</v>
      </c>
      <c r="R15" s="820">
        <v>119.82719443719377</v>
      </c>
      <c r="S15" s="221">
        <v>7.8177106228373941E-2</v>
      </c>
      <c r="T15" s="820">
        <v>176.77817284251358</v>
      </c>
      <c r="U15" s="221">
        <v>0.11533280122327033</v>
      </c>
      <c r="V15" s="820">
        <v>9.9217941793211608</v>
      </c>
      <c r="W15" s="221">
        <v>6.4731312551876991E-3</v>
      </c>
      <c r="X15" s="820">
        <v>72.408570494131141</v>
      </c>
      <c r="Y15" s="221">
        <v>4.724046602235512E-2</v>
      </c>
      <c r="Z15" s="73">
        <v>1532.7657957452404</v>
      </c>
      <c r="AB15" s="8" t="s">
        <v>25</v>
      </c>
      <c r="AC15" s="22">
        <v>49.905194564564397</v>
      </c>
      <c r="AD15" s="25">
        <v>2.1674490570674138E-2</v>
      </c>
      <c r="AE15" s="22">
        <v>0</v>
      </c>
      <c r="AF15" s="25">
        <v>0</v>
      </c>
      <c r="AG15" s="22">
        <v>2191.7251333309855</v>
      </c>
      <c r="AH15" s="25">
        <v>0.95189541189812232</v>
      </c>
      <c r="AI15" s="22">
        <v>19.97261421782682</v>
      </c>
      <c r="AJ15" s="25">
        <v>8.6743723236254299E-3</v>
      </c>
      <c r="AK15" s="22">
        <v>40.882295167667607</v>
      </c>
      <c r="AL15" s="25">
        <v>1.7755725207578156E-2</v>
      </c>
      <c r="AM15" s="31">
        <v>2302.4852372810442</v>
      </c>
      <c r="AP15" s="35" t="s">
        <v>25</v>
      </c>
      <c r="AQ15" s="24">
        <v>1199.0663409202689</v>
      </c>
      <c r="AR15" s="221">
        <v>0.78228933882053064</v>
      </c>
      <c r="AS15" s="24">
        <v>328.73923219874717</v>
      </c>
      <c r="AT15" s="221">
        <v>0.21447453558220356</v>
      </c>
      <c r="AU15" s="24">
        <v>4.9602226262245601</v>
      </c>
      <c r="AV15" s="221">
        <v>3.2361255972657372E-3</v>
      </c>
      <c r="AW15" s="550">
        <v>0</v>
      </c>
      <c r="AX15" s="551">
        <v>2.3600136221073789E-4</v>
      </c>
      <c r="AY15" s="550">
        <v>0</v>
      </c>
      <c r="AZ15" s="551">
        <v>0</v>
      </c>
      <c r="BA15" s="550">
        <v>2.4990866380053598</v>
      </c>
      <c r="BB15" s="551">
        <v>0</v>
      </c>
      <c r="BC15" s="550">
        <v>2.4611359882191999</v>
      </c>
      <c r="BD15" s="551">
        <v>1.6394555921849143E-3</v>
      </c>
      <c r="BE15" s="74">
        <v>1532.7657957452407</v>
      </c>
      <c r="BG15" s="35" t="s">
        <v>25</v>
      </c>
      <c r="BH15" s="24">
        <v>17.45865703068419</v>
      </c>
      <c r="BI15" s="221">
        <v>1.1390296599224171E-2</v>
      </c>
      <c r="BJ15" s="24">
        <v>117.08369369336405</v>
      </c>
      <c r="BK15" s="221">
        <v>7.6387204110616849E-2</v>
      </c>
      <c r="BL15" s="24">
        <v>414.17584205940102</v>
      </c>
      <c r="BM15" s="221">
        <v>0.27021469503631834</v>
      </c>
      <c r="BN15" s="24">
        <v>579.54946383041829</v>
      </c>
      <c r="BO15" s="221">
        <v>0.37810699158290917</v>
      </c>
      <c r="BP15" s="24">
        <v>314.72092018009005</v>
      </c>
      <c r="BQ15" s="221">
        <v>0.20532877302828245</v>
      </c>
      <c r="BR15" s="24">
        <v>89.777218951287068</v>
      </c>
      <c r="BS15" s="221">
        <v>5.8572039642649107E-2</v>
      </c>
      <c r="BT15" s="74">
        <v>1532.7657957452445</v>
      </c>
      <c r="BV15" s="99">
        <v>0.86491729218746216</v>
      </c>
      <c r="BW15" s="389" t="s">
        <v>25</v>
      </c>
      <c r="BX15" s="393">
        <v>686.15517756204611</v>
      </c>
      <c r="BY15" s="535">
        <v>0.44765820027216308</v>
      </c>
      <c r="BZ15" s="393">
        <v>639.56046405149152</v>
      </c>
      <c r="CA15" s="535">
        <v>0.41725909191529909</v>
      </c>
      <c r="CB15" s="393">
        <v>124.85680417225001</v>
      </c>
      <c r="CC15" s="535">
        <v>8.1458501043561907E-2</v>
      </c>
      <c r="CD15" s="393">
        <v>34.920158721997417</v>
      </c>
      <c r="CE15" s="535">
        <v>2.2782449098832428E-2</v>
      </c>
      <c r="CF15" s="393">
        <v>47.273191237459443</v>
      </c>
      <c r="CG15" s="535">
        <v>3.0841757670143462E-2</v>
      </c>
      <c r="CH15" s="536">
        <v>1532.7657957452445</v>
      </c>
      <c r="CI15" s="603"/>
      <c r="CJ15" s="389" t="s">
        <v>25</v>
      </c>
      <c r="CK15" s="393">
        <v>1325.7156416135376</v>
      </c>
      <c r="CL15" s="535">
        <v>0.86491729218746216</v>
      </c>
      <c r="CM15" s="393">
        <v>159.77696289424742</v>
      </c>
      <c r="CN15" s="535">
        <v>0.10424095014239433</v>
      </c>
      <c r="CO15" s="393">
        <v>47.273191237459443</v>
      </c>
      <c r="CP15" s="535">
        <v>3.0841757670143462E-2</v>
      </c>
      <c r="CQ15" s="536">
        <v>1532.7657957452445</v>
      </c>
      <c r="CS15" s="389" t="s">
        <v>25</v>
      </c>
      <c r="CT15" s="393">
        <v>50.08897559813235</v>
      </c>
      <c r="CU15" s="535">
        <v>3.2678818732237339E-2</v>
      </c>
      <c r="CV15" s="393">
        <v>90.007035052057333</v>
      </c>
      <c r="CW15" s="535">
        <v>5.8721975204499607E-2</v>
      </c>
      <c r="CX15" s="393">
        <v>107.09640263202354</v>
      </c>
      <c r="CY15" s="535">
        <v>6.9871341681363872E-2</v>
      </c>
      <c r="CZ15" s="393">
        <v>251.41445626102978</v>
      </c>
      <c r="DA15" s="535">
        <v>0.16402666145012054</v>
      </c>
      <c r="DB15" s="393">
        <v>332.41351300923014</v>
      </c>
      <c r="DC15" s="535">
        <v>0.21687169294354444</v>
      </c>
      <c r="DD15" s="393">
        <v>701.74541319277125</v>
      </c>
      <c r="DE15" s="535">
        <v>0.45782950998823441</v>
      </c>
      <c r="DF15" s="536">
        <v>1532.7657957452441</v>
      </c>
    </row>
    <row r="16" spans="1:111" x14ac:dyDescent="0.2">
      <c r="A16" s="3"/>
      <c r="B16" s="37" t="s">
        <v>35</v>
      </c>
      <c r="C16" s="26">
        <v>7565</v>
      </c>
      <c r="D16" s="26">
        <v>64777</v>
      </c>
      <c r="E16" s="27">
        <v>0.11678527872547355</v>
      </c>
      <c r="F16" s="26">
        <v>9530.6564469999994</v>
      </c>
      <c r="G16" s="27">
        <v>0.14120536997877753</v>
      </c>
      <c r="H16" s="26">
        <v>11005.233268162094</v>
      </c>
      <c r="I16" s="27">
        <v>0.17263381807027708</v>
      </c>
      <c r="J16" s="26">
        <v>1474.5768211620943</v>
      </c>
      <c r="K16" s="113">
        <v>0.15471933432520826</v>
      </c>
      <c r="L16" s="478">
        <v>2.9189359512891144E-2</v>
      </c>
      <c r="M16" s="478">
        <v>2.5996754365616326E-2</v>
      </c>
      <c r="N16" s="478">
        <v>2.7135831993099435E-2</v>
      </c>
      <c r="P16" s="287">
        <v>6380.3508667205451</v>
      </c>
      <c r="Q16" s="218">
        <v>0.84369805781641949</v>
      </c>
      <c r="R16" s="219">
        <v>357.34124363545516</v>
      </c>
      <c r="S16" s="218">
        <v>4.7252591515848756E-2</v>
      </c>
      <c r="T16" s="219">
        <v>326.87360961710237</v>
      </c>
      <c r="U16" s="218">
        <v>4.3223740409615137E-2</v>
      </c>
      <c r="V16" s="219">
        <v>22.44909685365867</v>
      </c>
      <c r="W16" s="218">
        <v>2.9685294446666803E-3</v>
      </c>
      <c r="X16" s="219">
        <v>475.3480541197157</v>
      </c>
      <c r="Y16" s="218">
        <v>6.28570808134499E-2</v>
      </c>
      <c r="Z16" s="76">
        <v>7562.3628709464774</v>
      </c>
      <c r="AB16" s="9" t="s">
        <v>35</v>
      </c>
      <c r="AC16" s="26">
        <v>242.61363855451847</v>
      </c>
      <c r="AD16" s="27">
        <v>2.2045297236578769E-2</v>
      </c>
      <c r="AE16" s="26">
        <v>10.011965576024881</v>
      </c>
      <c r="AF16" s="27">
        <v>9.0974587562712441E-4</v>
      </c>
      <c r="AG16" s="26">
        <v>10334.209545914695</v>
      </c>
      <c r="AH16" s="27">
        <v>0.93902685150812271</v>
      </c>
      <c r="AI16" s="26">
        <v>190.00247458211055</v>
      </c>
      <c r="AJ16" s="27">
        <v>1.7264738506886878E-2</v>
      </c>
      <c r="AK16" s="26">
        <v>228.3956435347431</v>
      </c>
      <c r="AL16" s="27">
        <v>2.0753366872784691E-2</v>
      </c>
      <c r="AM16" s="32">
        <v>11005.23326816209</v>
      </c>
      <c r="AP16" s="37" t="s">
        <v>35</v>
      </c>
      <c r="AQ16" s="26">
        <v>6636.557774778893</v>
      </c>
      <c r="AR16" s="218">
        <v>0.87757727155299625</v>
      </c>
      <c r="AS16" s="26">
        <v>893.28388801872484</v>
      </c>
      <c r="AT16" s="218">
        <v>0.11812232542431871</v>
      </c>
      <c r="AU16" s="26">
        <v>32.521208148859145</v>
      </c>
      <c r="AV16" s="218">
        <v>4.3004030226850131E-3</v>
      </c>
      <c r="AW16" s="556">
        <v>2.49775940858295</v>
      </c>
      <c r="AX16" s="557">
        <v>3.4310570590310118E-4</v>
      </c>
      <c r="AY16" s="556">
        <v>0</v>
      </c>
      <c r="AZ16" s="557">
        <v>0</v>
      </c>
      <c r="BA16" s="556">
        <v>27.562312752056997</v>
      </c>
      <c r="BB16" s="557">
        <v>4.4716544289338297E-3</v>
      </c>
      <c r="BC16" s="556">
        <v>2.4611359882191999</v>
      </c>
      <c r="BD16" s="557">
        <v>3.3805673997591365E-4</v>
      </c>
      <c r="BE16" s="76">
        <v>7562.3628709464774</v>
      </c>
      <c r="BG16" s="37" t="s">
        <v>35</v>
      </c>
      <c r="BH16" s="26">
        <v>67.453545803789737</v>
      </c>
      <c r="BI16" s="218">
        <v>8.9196388688165904E-3</v>
      </c>
      <c r="BJ16" s="26">
        <v>449.74840203492334</v>
      </c>
      <c r="BK16" s="218">
        <v>5.9471941469879996E-2</v>
      </c>
      <c r="BL16" s="26">
        <v>1895.5277829167503</v>
      </c>
      <c r="BM16" s="218">
        <v>0.25065284690306189</v>
      </c>
      <c r="BN16" s="26">
        <v>3101.4113492684246</v>
      </c>
      <c r="BO16" s="218">
        <v>0.41011141652347843</v>
      </c>
      <c r="BP16" s="26">
        <v>1567.9248512025156</v>
      </c>
      <c r="BQ16" s="218">
        <v>0.20733266545913276</v>
      </c>
      <c r="BR16" s="26">
        <v>480.29693972008738</v>
      </c>
      <c r="BS16" s="218">
        <v>6.3511490775630328E-2</v>
      </c>
      <c r="BT16" s="76">
        <v>7562.3628709464911</v>
      </c>
      <c r="BV16" s="99">
        <v>0.84792462177257411</v>
      </c>
      <c r="BW16" s="37" t="s">
        <v>35</v>
      </c>
      <c r="BX16" s="26">
        <v>3255.9941978935863</v>
      </c>
      <c r="BY16" s="218">
        <v>0.43055249443300925</v>
      </c>
      <c r="BZ16" s="26">
        <v>3156.3194791606775</v>
      </c>
      <c r="CA16" s="218">
        <v>0.41737212733956486</v>
      </c>
      <c r="CB16" s="26">
        <v>695.16207129060297</v>
      </c>
      <c r="CC16" s="218">
        <v>9.192392419587736E-2</v>
      </c>
      <c r="CD16" s="26">
        <v>247.51537139124198</v>
      </c>
      <c r="CE16" s="218">
        <v>3.2729898791574827E-2</v>
      </c>
      <c r="CF16" s="26">
        <v>207.37175121038467</v>
      </c>
      <c r="CG16" s="218">
        <v>2.7421555239973607E-2</v>
      </c>
      <c r="CH16" s="76">
        <v>7562.3628709464938</v>
      </c>
      <c r="CI16" s="603"/>
      <c r="CJ16" s="37" t="s">
        <v>35</v>
      </c>
      <c r="CK16" s="26">
        <v>6412.3136770542633</v>
      </c>
      <c r="CL16" s="218">
        <v>0.84792462177257422</v>
      </c>
      <c r="CM16" s="26">
        <v>942.67744268184492</v>
      </c>
      <c r="CN16" s="218">
        <v>0.1246538229874522</v>
      </c>
      <c r="CO16" s="26">
        <v>207.37175121038467</v>
      </c>
      <c r="CP16" s="218">
        <v>2.7421555239973611E-2</v>
      </c>
      <c r="CQ16" s="76">
        <v>7562.3628709464929</v>
      </c>
      <c r="CS16" s="37" t="s">
        <v>35</v>
      </c>
      <c r="CT16" s="26">
        <v>180.10812386659063</v>
      </c>
      <c r="CU16" s="218">
        <v>2.3816382120268272E-2</v>
      </c>
      <c r="CV16" s="26">
        <v>357.62701010985205</v>
      </c>
      <c r="CW16" s="218">
        <v>4.7290379503449054E-2</v>
      </c>
      <c r="CX16" s="26">
        <v>497.45151634042327</v>
      </c>
      <c r="CY16" s="218">
        <v>6.5779905676248418E-2</v>
      </c>
      <c r="CZ16" s="26">
        <v>1096.8813478601744</v>
      </c>
      <c r="DA16" s="218">
        <v>0.14504479176399149</v>
      </c>
      <c r="DB16" s="26">
        <v>1365.7593333879736</v>
      </c>
      <c r="DC16" s="218">
        <v>0.18059955025895735</v>
      </c>
      <c r="DD16" s="26">
        <v>4064.5355393814766</v>
      </c>
      <c r="DE16" s="218">
        <v>0.53746899067708553</v>
      </c>
      <c r="DF16" s="76">
        <v>7562.3628709464901</v>
      </c>
    </row>
    <row r="17" spans="1:110" x14ac:dyDescent="0.2">
      <c r="A17" s="1">
        <v>97201</v>
      </c>
      <c r="B17" s="38" t="s">
        <v>32</v>
      </c>
      <c r="C17" s="20">
        <v>262</v>
      </c>
      <c r="D17" s="18">
        <v>1761</v>
      </c>
      <c r="E17" s="21">
        <v>0.14877910278250994</v>
      </c>
      <c r="F17" s="20">
        <v>307.18688299999997</v>
      </c>
      <c r="G17" s="21">
        <v>0.18165989522078066</v>
      </c>
      <c r="H17" s="20">
        <v>357.00160342063083</v>
      </c>
      <c r="I17" s="21">
        <v>0.19508284339925183</v>
      </c>
      <c r="J17" s="20">
        <v>49.814720420630863</v>
      </c>
      <c r="K17" s="114">
        <v>0.16216421721571642</v>
      </c>
      <c r="L17" s="476">
        <v>3.0513059528415765E-2</v>
      </c>
      <c r="M17" s="476">
        <v>1.7836288776916343E-2</v>
      </c>
      <c r="N17" s="476">
        <v>2.2345705020702766E-2</v>
      </c>
      <c r="P17" s="819">
        <v>213</v>
      </c>
      <c r="Q17" s="225">
        <v>0.87693861563919295</v>
      </c>
      <c r="R17" s="820">
        <v>14</v>
      </c>
      <c r="S17" s="225">
        <v>5.7639157835439915E-2</v>
      </c>
      <c r="T17" s="820">
        <v>4</v>
      </c>
      <c r="U17" s="225">
        <v>1.6468330810125689E-2</v>
      </c>
      <c r="V17" s="820">
        <v>7</v>
      </c>
      <c r="W17" s="225">
        <v>2.8819578917719958E-2</v>
      </c>
      <c r="X17" s="820">
        <v>4.8904329235702999</v>
      </c>
      <c r="Y17" s="225">
        <v>2.0134316797521454E-2</v>
      </c>
      <c r="Z17" s="73">
        <v>242.8904329235703</v>
      </c>
      <c r="AB17" s="10" t="s">
        <v>32</v>
      </c>
      <c r="AC17" s="22">
        <v>7.8246926777124557</v>
      </c>
      <c r="AD17" s="21">
        <v>2.1917808219178079E-2</v>
      </c>
      <c r="AE17" s="22">
        <v>0</v>
      </c>
      <c r="AF17" s="21">
        <v>0</v>
      </c>
      <c r="AG17" s="22">
        <v>328.63709246392318</v>
      </c>
      <c r="AH17" s="21">
        <v>0.92054794520547945</v>
      </c>
      <c r="AI17" s="22">
        <v>9.7808658471405696</v>
      </c>
      <c r="AJ17" s="21">
        <v>2.7397260273972601E-2</v>
      </c>
      <c r="AK17" s="22">
        <v>10.758952431854627</v>
      </c>
      <c r="AL17" s="21">
        <v>3.0136986301369861E-2</v>
      </c>
      <c r="AM17" s="29">
        <v>357.00160342063083</v>
      </c>
      <c r="AP17" s="38" t="s">
        <v>32</v>
      </c>
      <c r="AQ17" s="20">
        <v>229.85034740780324</v>
      </c>
      <c r="AR17" s="290">
        <v>0.94758064516129015</v>
      </c>
      <c r="AS17" s="20">
        <v>12.715125601282777</v>
      </c>
      <c r="AT17" s="290">
        <v>5.2419354838709853E-2</v>
      </c>
      <c r="AU17" s="20">
        <v>0</v>
      </c>
      <c r="AV17" s="290">
        <v>0</v>
      </c>
      <c r="AW17" s="558">
        <v>0</v>
      </c>
      <c r="AX17" s="559">
        <v>2.3600136221073789E-4</v>
      </c>
      <c r="AY17" s="558">
        <v>0</v>
      </c>
      <c r="AZ17" s="559">
        <v>0</v>
      </c>
      <c r="BA17" s="558">
        <v>0</v>
      </c>
      <c r="BB17" s="559">
        <v>0</v>
      </c>
      <c r="BC17" s="558">
        <v>0</v>
      </c>
      <c r="BD17" s="559">
        <v>0</v>
      </c>
      <c r="BE17" s="77">
        <v>242.56547300908602</v>
      </c>
      <c r="BG17" s="38" t="s">
        <v>32</v>
      </c>
      <c r="BH17" s="20">
        <v>4.8904329235702999</v>
      </c>
      <c r="BI17" s="290">
        <v>2.0161290322580617E-2</v>
      </c>
      <c r="BJ17" s="20">
        <v>8.8027792624265384</v>
      </c>
      <c r="BK17" s="290">
        <v>3.6290322580645108E-2</v>
      </c>
      <c r="BL17" s="20">
        <v>50.860502405131172</v>
      </c>
      <c r="BM17" s="290">
        <v>0.20967741935483863</v>
      </c>
      <c r="BN17" s="20">
        <v>94.874398717264015</v>
      </c>
      <c r="BO17" s="290">
        <v>0.39112903225806478</v>
      </c>
      <c r="BP17" s="20">
        <v>68.466060929984309</v>
      </c>
      <c r="BQ17" s="290">
        <v>0.28225806451612911</v>
      </c>
      <c r="BR17" s="20">
        <v>14.671298770710896</v>
      </c>
      <c r="BS17" s="290">
        <v>6.0483870967741833E-2</v>
      </c>
      <c r="BT17" s="77">
        <v>242.56547300908721</v>
      </c>
      <c r="BV17" s="99">
        <v>0.84274193548387122</v>
      </c>
      <c r="BW17" s="397" t="s">
        <v>32</v>
      </c>
      <c r="BX17" s="400">
        <v>100.74291822554839</v>
      </c>
      <c r="BY17" s="538">
        <v>0.41532258064516142</v>
      </c>
      <c r="BZ17" s="400">
        <v>103.67717797969058</v>
      </c>
      <c r="CA17" s="538">
        <v>0.4274193548387098</v>
      </c>
      <c r="CB17" s="400">
        <v>23.474078033137435</v>
      </c>
      <c r="CC17" s="538">
        <v>9.67741935483869E-2</v>
      </c>
      <c r="CD17" s="400">
        <v>8.8027792624265384</v>
      </c>
      <c r="CE17" s="538">
        <v>3.6290322580645087E-2</v>
      </c>
      <c r="CF17" s="400">
        <v>5.8685195082843595</v>
      </c>
      <c r="CG17" s="538">
        <v>2.4193548387096728E-2</v>
      </c>
      <c r="CH17" s="539">
        <v>242.56547300908733</v>
      </c>
      <c r="CI17" s="603"/>
      <c r="CJ17" s="397" t="s">
        <v>32</v>
      </c>
      <c r="CK17" s="400">
        <v>204.42009620523896</v>
      </c>
      <c r="CL17" s="538">
        <v>0.84274193548387122</v>
      </c>
      <c r="CM17" s="400">
        <v>32.276857295563971</v>
      </c>
      <c r="CN17" s="538">
        <v>0.133064516129032</v>
      </c>
      <c r="CO17" s="400">
        <v>5.8685195082843595</v>
      </c>
      <c r="CP17" s="538">
        <v>2.4193548387096732E-2</v>
      </c>
      <c r="CQ17" s="539">
        <v>242.5654730090873</v>
      </c>
      <c r="CS17" s="397" t="s">
        <v>32</v>
      </c>
      <c r="CT17" s="400">
        <v>9.780865847140598</v>
      </c>
      <c r="CU17" s="538">
        <v>4.0322580645161255E-2</v>
      </c>
      <c r="CV17" s="400">
        <v>11.737039016568717</v>
      </c>
      <c r="CW17" s="538">
        <v>4.8387096774193505E-2</v>
      </c>
      <c r="CX17" s="400">
        <v>18.583645109567136</v>
      </c>
      <c r="CY17" s="538">
        <v>7.6612903225806384E-2</v>
      </c>
      <c r="CZ17" s="400">
        <v>31.298770710849912</v>
      </c>
      <c r="DA17" s="538">
        <v>0.12903225806451601</v>
      </c>
      <c r="DB17" s="400">
        <v>34.233030464992098</v>
      </c>
      <c r="DC17" s="538">
        <v>0.14112903225806442</v>
      </c>
      <c r="DD17" s="400">
        <v>136.93212185996859</v>
      </c>
      <c r="DE17" s="538">
        <v>0.56451612903225845</v>
      </c>
      <c r="DF17" s="539">
        <v>242.56547300908704</v>
      </c>
    </row>
    <row r="18" spans="1:110" x14ac:dyDescent="0.2">
      <c r="A18" s="1">
        <v>97203</v>
      </c>
      <c r="B18" s="34" t="s">
        <v>1</v>
      </c>
      <c r="C18" s="22">
        <v>615</v>
      </c>
      <c r="D18" s="14">
        <v>4184</v>
      </c>
      <c r="E18" s="23">
        <v>0.14698852772466539</v>
      </c>
      <c r="F18" s="22">
        <v>720.35253799999998</v>
      </c>
      <c r="G18" s="23">
        <v>0.18936712360393462</v>
      </c>
      <c r="H18" s="22">
        <v>806.15639509325717</v>
      </c>
      <c r="I18" s="23">
        <v>0.22613082611311561</v>
      </c>
      <c r="J18" s="22">
        <v>85.803857093257193</v>
      </c>
      <c r="K18" s="110">
        <v>0.11911370137111559</v>
      </c>
      <c r="L18" s="476">
        <v>2.2762609528812261E-2</v>
      </c>
      <c r="M18" s="476">
        <v>1.7723955531024682E-2</v>
      </c>
      <c r="N18" s="476">
        <v>1.9520618867864936E-2</v>
      </c>
      <c r="P18" s="819">
        <v>474.12994284112165</v>
      </c>
      <c r="Q18" s="225">
        <v>0.86021505376344165</v>
      </c>
      <c r="R18" s="820">
        <v>16.792102142289604</v>
      </c>
      <c r="S18" s="225">
        <v>3.0465949820788339E-2</v>
      </c>
      <c r="T18" s="820">
        <v>20.743184999298929</v>
      </c>
      <c r="U18" s="225">
        <v>3.7634408602150317E-2</v>
      </c>
      <c r="V18" s="820">
        <v>0</v>
      </c>
      <c r="W18" s="225">
        <v>0</v>
      </c>
      <c r="X18" s="820">
        <v>39.510828570093196</v>
      </c>
      <c r="Y18" s="225">
        <v>7.1684587813619638E-2</v>
      </c>
      <c r="Z18" s="73">
        <v>551.1760585528034</v>
      </c>
      <c r="AB18" s="7" t="s">
        <v>1</v>
      </c>
      <c r="AC18" s="22">
        <v>7.9021657140185999</v>
      </c>
      <c r="AD18" s="23">
        <v>9.8022738045816411E-3</v>
      </c>
      <c r="AE18" s="22">
        <v>0.98777071425232499</v>
      </c>
      <c r="AF18" s="23">
        <v>1.2252842255727051E-3</v>
      </c>
      <c r="AG18" s="22">
        <v>772.57219080867799</v>
      </c>
      <c r="AH18" s="23">
        <v>0.95834033633052818</v>
      </c>
      <c r="AI18" s="22">
        <v>8.889936428270925</v>
      </c>
      <c r="AJ18" s="23">
        <v>1.1027558030154346E-2</v>
      </c>
      <c r="AK18" s="22">
        <v>15.8043314280372</v>
      </c>
      <c r="AL18" s="23">
        <v>1.9604547609163282E-2</v>
      </c>
      <c r="AM18" s="30">
        <v>806.15639509325695</v>
      </c>
      <c r="AP18" s="34" t="s">
        <v>1</v>
      </c>
      <c r="AQ18" s="22">
        <v>525.494019982243</v>
      </c>
      <c r="AR18" s="225">
        <v>0.95340501792114718</v>
      </c>
      <c r="AS18" s="22">
        <v>23.706497142055923</v>
      </c>
      <c r="AT18" s="225">
        <v>4.3010752688171776E-2</v>
      </c>
      <c r="AU18" s="22">
        <v>1.97554142850466</v>
      </c>
      <c r="AV18" s="225">
        <v>3.584229390680981E-3</v>
      </c>
      <c r="AW18" s="548">
        <v>0</v>
      </c>
      <c r="AX18" s="549">
        <v>2.3600136221073789E-4</v>
      </c>
      <c r="AY18" s="548">
        <v>0</v>
      </c>
      <c r="AZ18" s="549">
        <v>0</v>
      </c>
      <c r="BA18" s="548">
        <v>1.97554142850466</v>
      </c>
      <c r="BB18" s="549">
        <v>0</v>
      </c>
      <c r="BC18" s="548">
        <v>0</v>
      </c>
      <c r="BD18" s="549">
        <v>0</v>
      </c>
      <c r="BE18" s="73">
        <v>551.17605855280362</v>
      </c>
      <c r="BG18" s="34" t="s">
        <v>1</v>
      </c>
      <c r="BH18" s="22">
        <v>1.97554142850466</v>
      </c>
      <c r="BI18" s="225">
        <v>3.5842293906810062E-3</v>
      </c>
      <c r="BJ18" s="22">
        <v>28.64535071331758</v>
      </c>
      <c r="BK18" s="225">
        <v>5.1971326164874605E-2</v>
      </c>
      <c r="BL18" s="22">
        <v>95.813759282476113</v>
      </c>
      <c r="BM18" s="225">
        <v>0.17383512544802898</v>
      </c>
      <c r="BN18" s="22">
        <v>266.69809284812834</v>
      </c>
      <c r="BO18" s="225">
        <v>0.48387096774193444</v>
      </c>
      <c r="BP18" s="22">
        <v>115.56917356752281</v>
      </c>
      <c r="BQ18" s="225">
        <v>0.20967741935483922</v>
      </c>
      <c r="BR18" s="22">
        <v>42.474140712850179</v>
      </c>
      <c r="BS18" s="225">
        <v>7.706093189964161E-2</v>
      </c>
      <c r="BT18" s="73">
        <v>551.17605855279976</v>
      </c>
      <c r="BV18" s="99">
        <v>0.85304659498207847</v>
      </c>
      <c r="BW18" s="384" t="s">
        <v>1</v>
      </c>
      <c r="BX18" s="388">
        <v>250.89376142009093</v>
      </c>
      <c r="BY18" s="532">
        <v>0.45519713261648709</v>
      </c>
      <c r="BZ18" s="388">
        <v>219.28509856401666</v>
      </c>
      <c r="CA18" s="532">
        <v>0.39784946236559143</v>
      </c>
      <c r="CB18" s="388">
        <v>43.461911427102507</v>
      </c>
      <c r="CC18" s="532">
        <v>7.8853046594982268E-2</v>
      </c>
      <c r="CD18" s="388">
        <v>22.718726427803592</v>
      </c>
      <c r="CE18" s="532">
        <v>4.121863799283166E-2</v>
      </c>
      <c r="CF18" s="388">
        <v>14.816560713784945</v>
      </c>
      <c r="CG18" s="532">
        <v>2.6881720430107593E-2</v>
      </c>
      <c r="CH18" s="534">
        <v>551.17605855279862</v>
      </c>
      <c r="CI18" s="603"/>
      <c r="CJ18" s="384" t="s">
        <v>1</v>
      </c>
      <c r="CK18" s="388">
        <v>470.17885998410759</v>
      </c>
      <c r="CL18" s="532">
        <v>0.85304659498207847</v>
      </c>
      <c r="CM18" s="388">
        <v>66.180637854906095</v>
      </c>
      <c r="CN18" s="532">
        <v>0.12007168458781392</v>
      </c>
      <c r="CO18" s="388">
        <v>14.816560713784945</v>
      </c>
      <c r="CP18" s="532">
        <v>2.6881720430107593E-2</v>
      </c>
      <c r="CQ18" s="534">
        <v>551.17605855279862</v>
      </c>
      <c r="CS18" s="384" t="s">
        <v>1</v>
      </c>
      <c r="CT18" s="388">
        <v>7.9021657140186381</v>
      </c>
      <c r="CU18" s="532">
        <v>1.4336917562724006E-2</v>
      </c>
      <c r="CV18" s="388">
        <v>26.669809284812917</v>
      </c>
      <c r="CW18" s="532">
        <v>4.8387096774193547E-2</v>
      </c>
      <c r="CX18" s="388">
        <v>42.474140712850179</v>
      </c>
      <c r="CY18" s="532">
        <v>7.7060931899641527E-2</v>
      </c>
      <c r="CZ18" s="388">
        <v>76.058344997429415</v>
      </c>
      <c r="DA18" s="532">
        <v>0.13799283154121861</v>
      </c>
      <c r="DB18" s="388">
        <v>86.923822854205099</v>
      </c>
      <c r="DC18" s="532">
        <v>0.1577060931899642</v>
      </c>
      <c r="DD18" s="388">
        <v>311.14777498948405</v>
      </c>
      <c r="DE18" s="532">
        <v>0.56451612903225801</v>
      </c>
      <c r="DF18" s="534">
        <v>551.17605855280033</v>
      </c>
    </row>
    <row r="19" spans="1:110" x14ac:dyDescent="0.2">
      <c r="A19" s="1">
        <v>97211</v>
      </c>
      <c r="B19" s="34" t="s">
        <v>30</v>
      </c>
      <c r="C19" s="22">
        <v>208</v>
      </c>
      <c r="D19" s="14">
        <v>880</v>
      </c>
      <c r="E19" s="23">
        <v>0.23636363636363636</v>
      </c>
      <c r="F19" s="22">
        <v>235.85123999999999</v>
      </c>
      <c r="G19" s="23">
        <v>0.31404958679886874</v>
      </c>
      <c r="H19" s="22">
        <v>175.06997084548109</v>
      </c>
      <c r="I19" s="23">
        <v>0.30029154518950446</v>
      </c>
      <c r="J19" s="22">
        <v>-60.781269154518895</v>
      </c>
      <c r="K19" s="110">
        <v>-0.25771019543725487</v>
      </c>
      <c r="L19" s="476">
        <v>-5.7861613399384892E-2</v>
      </c>
      <c r="M19" s="476">
        <v>1.4060508432866436E-2</v>
      </c>
      <c r="N19" s="476">
        <v>-1.2235413408342999E-2</v>
      </c>
      <c r="P19" s="819">
        <v>95.183673469387912</v>
      </c>
      <c r="Q19" s="225">
        <v>0.77777777777777757</v>
      </c>
      <c r="R19" s="820">
        <v>14.447521865889255</v>
      </c>
      <c r="S19" s="225">
        <v>0.11805555555555568</v>
      </c>
      <c r="T19" s="820">
        <v>4.2492711370262501</v>
      </c>
      <c r="U19" s="225">
        <v>3.4722222222222245E-2</v>
      </c>
      <c r="V19" s="820">
        <v>1.6997084548104999</v>
      </c>
      <c r="W19" s="225">
        <v>1.3888888888888897E-2</v>
      </c>
      <c r="X19" s="820">
        <v>6.7988338192419997</v>
      </c>
      <c r="Y19" s="225">
        <v>5.5555555555555587E-2</v>
      </c>
      <c r="Z19" s="73">
        <v>122.37900874635592</v>
      </c>
      <c r="AB19" s="7" t="s">
        <v>30</v>
      </c>
      <c r="AC19" s="22">
        <v>4.2492711370262395</v>
      </c>
      <c r="AD19" s="23">
        <v>2.4271844660194174E-2</v>
      </c>
      <c r="AE19" s="22">
        <v>0</v>
      </c>
      <c r="AF19" s="23">
        <v>0</v>
      </c>
      <c r="AG19" s="22">
        <v>152.97376093294463</v>
      </c>
      <c r="AH19" s="23">
        <v>0.87378640776699035</v>
      </c>
      <c r="AI19" s="22">
        <v>16.147230320699713</v>
      </c>
      <c r="AJ19" s="23">
        <v>9.2233009708737879E-2</v>
      </c>
      <c r="AK19" s="22">
        <v>1.6997084548104959</v>
      </c>
      <c r="AL19" s="23">
        <v>9.7087378640776708E-3</v>
      </c>
      <c r="AM19" s="30">
        <v>175.06997084548107</v>
      </c>
      <c r="AP19" s="34" t="s">
        <v>30</v>
      </c>
      <c r="AQ19" s="22">
        <v>117.27988338192429</v>
      </c>
      <c r="AR19" s="225">
        <v>0.95833333333333326</v>
      </c>
      <c r="AS19" s="22">
        <v>5.0991253644315</v>
      </c>
      <c r="AT19" s="225">
        <v>4.1666666666666734E-2</v>
      </c>
      <c r="AU19" s="22">
        <v>0</v>
      </c>
      <c r="AV19" s="225">
        <v>0</v>
      </c>
      <c r="AW19" s="548">
        <v>0</v>
      </c>
      <c r="AX19" s="549">
        <v>2.3600136221073789E-4</v>
      </c>
      <c r="AY19" s="548">
        <v>0</v>
      </c>
      <c r="AZ19" s="549">
        <v>0</v>
      </c>
      <c r="BA19" s="548">
        <v>0</v>
      </c>
      <c r="BB19" s="549">
        <v>0</v>
      </c>
      <c r="BC19" s="548">
        <v>0</v>
      </c>
      <c r="BD19" s="549">
        <v>0</v>
      </c>
      <c r="BE19" s="73">
        <v>122.37900874635579</v>
      </c>
      <c r="BG19" s="34" t="s">
        <v>30</v>
      </c>
      <c r="BH19" s="22">
        <v>0</v>
      </c>
      <c r="BI19" s="225">
        <v>0</v>
      </c>
      <c r="BJ19" s="22">
        <v>9.348396501457751</v>
      </c>
      <c r="BK19" s="225">
        <v>7.6388888888888895E-2</v>
      </c>
      <c r="BL19" s="22">
        <v>34.844023323615247</v>
      </c>
      <c r="BM19" s="225">
        <v>0.28472222222222215</v>
      </c>
      <c r="BN19" s="22">
        <v>35.693877551020499</v>
      </c>
      <c r="BO19" s="225">
        <v>0.29166666666666663</v>
      </c>
      <c r="BP19" s="22">
        <v>23.795918367346996</v>
      </c>
      <c r="BQ19" s="225">
        <v>0.19444444444444439</v>
      </c>
      <c r="BR19" s="22">
        <v>18.696793002915502</v>
      </c>
      <c r="BS19" s="225">
        <v>0.15277777777777779</v>
      </c>
      <c r="BT19" s="73">
        <v>122.37900874635601</v>
      </c>
      <c r="BV19" s="99">
        <v>0.86111111111111116</v>
      </c>
      <c r="BW19" s="384" t="s">
        <v>30</v>
      </c>
      <c r="BX19" s="388">
        <v>58.639941690962317</v>
      </c>
      <c r="BY19" s="532">
        <v>0.4791666666666668</v>
      </c>
      <c r="BZ19" s="388">
        <v>46.741982507288782</v>
      </c>
      <c r="CA19" s="532">
        <v>0.38194444444444436</v>
      </c>
      <c r="CB19" s="388">
        <v>10.198250728863002</v>
      </c>
      <c r="CC19" s="532">
        <v>8.3333333333333273E-2</v>
      </c>
      <c r="CD19" s="388">
        <v>6.7988338192419997</v>
      </c>
      <c r="CE19" s="532">
        <v>5.5555555555555504E-2</v>
      </c>
      <c r="CF19" s="388">
        <v>0</v>
      </c>
      <c r="CG19" s="532">
        <v>0</v>
      </c>
      <c r="CH19" s="534">
        <v>122.37900874635611</v>
      </c>
      <c r="CI19" s="603"/>
      <c r="CJ19" s="384" t="s">
        <v>30</v>
      </c>
      <c r="CK19" s="388">
        <v>105.3819241982511</v>
      </c>
      <c r="CL19" s="532">
        <v>0.86111111111111116</v>
      </c>
      <c r="CM19" s="388">
        <v>16.997084548105001</v>
      </c>
      <c r="CN19" s="532">
        <v>0.13888888888888878</v>
      </c>
      <c r="CO19" s="388">
        <v>0</v>
      </c>
      <c r="CP19" s="532">
        <v>0</v>
      </c>
      <c r="CQ19" s="534">
        <v>122.37900874635611</v>
      </c>
      <c r="CS19" s="384" t="s">
        <v>30</v>
      </c>
      <c r="CT19" s="388">
        <v>5.9489795918367498</v>
      </c>
      <c r="CU19" s="532">
        <v>4.8611111111111091E-2</v>
      </c>
      <c r="CV19" s="388">
        <v>10.198250728863002</v>
      </c>
      <c r="CW19" s="532">
        <v>8.3333333333333315E-2</v>
      </c>
      <c r="CX19" s="388">
        <v>5.9489795918367498</v>
      </c>
      <c r="CY19" s="532">
        <v>4.8611111111111091E-2</v>
      </c>
      <c r="CZ19" s="388">
        <v>14.447521865889255</v>
      </c>
      <c r="DA19" s="532">
        <v>0.11805555555555555</v>
      </c>
      <c r="DB19" s="388">
        <v>14.447521865889255</v>
      </c>
      <c r="DC19" s="532">
        <v>0.11805555555555555</v>
      </c>
      <c r="DD19" s="388">
        <v>71.387755102041041</v>
      </c>
      <c r="DE19" s="532">
        <v>0.58333333333333348</v>
      </c>
      <c r="DF19" s="534">
        <v>122.37900874635605</v>
      </c>
    </row>
    <row r="20" spans="1:110" x14ac:dyDescent="0.2">
      <c r="A20" s="1">
        <v>97214</v>
      </c>
      <c r="B20" s="34" t="s">
        <v>11</v>
      </c>
      <c r="C20" s="22">
        <v>1286</v>
      </c>
      <c r="D20" s="14">
        <v>8234</v>
      </c>
      <c r="E20" s="23">
        <v>0.1561816856934661</v>
      </c>
      <c r="F20" s="22">
        <v>1453</v>
      </c>
      <c r="G20" s="23">
        <v>0.18993464052287581</v>
      </c>
      <c r="H20" s="22">
        <v>1607</v>
      </c>
      <c r="I20" s="23">
        <v>0.22390971157865402</v>
      </c>
      <c r="J20" s="22">
        <v>154</v>
      </c>
      <c r="K20" s="110">
        <v>0.10598761183757742</v>
      </c>
      <c r="L20" s="476">
        <v>2.0352076149569243E-2</v>
      </c>
      <c r="M20" s="476">
        <v>1.3658408530144328E-2</v>
      </c>
      <c r="N20" s="476">
        <v>1.604394823019617E-2</v>
      </c>
      <c r="P20" s="819">
        <v>940</v>
      </c>
      <c r="Q20" s="225">
        <v>0.86080586080586086</v>
      </c>
      <c r="R20" s="820">
        <v>53</v>
      </c>
      <c r="S20" s="225">
        <v>4.8534798534798536E-2</v>
      </c>
      <c r="T20" s="820">
        <v>27</v>
      </c>
      <c r="U20" s="225">
        <v>2.4725274725274724E-2</v>
      </c>
      <c r="V20" s="820">
        <v>3</v>
      </c>
      <c r="W20" s="225">
        <v>2.7472527472527475E-3</v>
      </c>
      <c r="X20" s="820">
        <v>69</v>
      </c>
      <c r="Y20" s="225">
        <v>6.3186813186813184E-2</v>
      </c>
      <c r="Z20" s="73">
        <v>1092</v>
      </c>
      <c r="AB20" s="7" t="s">
        <v>11</v>
      </c>
      <c r="AC20" s="22">
        <v>45</v>
      </c>
      <c r="AD20" s="23">
        <v>2.8002489110143122E-2</v>
      </c>
      <c r="AE20" s="22">
        <v>1</v>
      </c>
      <c r="AF20" s="23">
        <v>6.222775357809583E-4</v>
      </c>
      <c r="AG20" s="22">
        <v>1498</v>
      </c>
      <c r="AH20" s="23">
        <v>0.9321717485998755</v>
      </c>
      <c r="AI20" s="22">
        <v>34</v>
      </c>
      <c r="AJ20" s="23">
        <v>2.1157436216552583E-2</v>
      </c>
      <c r="AK20" s="22">
        <v>29</v>
      </c>
      <c r="AL20" s="23">
        <v>1.8046048537647789E-2</v>
      </c>
      <c r="AM20" s="30">
        <v>1607</v>
      </c>
      <c r="AP20" s="34" t="s">
        <v>11</v>
      </c>
      <c r="AQ20" s="22">
        <v>1038</v>
      </c>
      <c r="AR20" s="225">
        <v>0.9505494505494505</v>
      </c>
      <c r="AS20" s="22">
        <v>48</v>
      </c>
      <c r="AT20" s="225">
        <v>4.3956043956043959E-2</v>
      </c>
      <c r="AU20" s="22">
        <v>6</v>
      </c>
      <c r="AV20" s="225">
        <v>5.4945054945054949E-3</v>
      </c>
      <c r="AW20" s="548">
        <v>0</v>
      </c>
      <c r="AX20" s="549">
        <v>2.3600136221073789E-4</v>
      </c>
      <c r="AY20" s="548">
        <v>0</v>
      </c>
      <c r="AZ20" s="549">
        <v>0</v>
      </c>
      <c r="BA20" s="548">
        <v>5</v>
      </c>
      <c r="BB20" s="549">
        <v>0</v>
      </c>
      <c r="BC20" s="548">
        <v>1</v>
      </c>
      <c r="BD20" s="549">
        <v>9.1575091575091575E-4</v>
      </c>
      <c r="BE20" s="73">
        <v>1092</v>
      </c>
      <c r="BG20" s="34" t="s">
        <v>11</v>
      </c>
      <c r="BH20" s="22">
        <v>7</v>
      </c>
      <c r="BI20" s="225">
        <v>6.41025641025641E-3</v>
      </c>
      <c r="BJ20" s="22">
        <v>57</v>
      </c>
      <c r="BK20" s="225">
        <v>5.21978021978022E-2</v>
      </c>
      <c r="BL20" s="22">
        <v>210</v>
      </c>
      <c r="BM20" s="225">
        <v>0.19230769230769232</v>
      </c>
      <c r="BN20" s="22">
        <v>415</v>
      </c>
      <c r="BO20" s="225">
        <v>0.38003663003663002</v>
      </c>
      <c r="BP20" s="22">
        <v>264</v>
      </c>
      <c r="BQ20" s="225">
        <v>0.24175824175824176</v>
      </c>
      <c r="BR20" s="22">
        <v>139</v>
      </c>
      <c r="BS20" s="225">
        <v>0.12728937728937728</v>
      </c>
      <c r="BT20" s="73">
        <v>1092</v>
      </c>
      <c r="BV20" s="99">
        <v>0.82967032967032961</v>
      </c>
      <c r="BW20" s="384" t="s">
        <v>11</v>
      </c>
      <c r="BX20" s="388">
        <v>473</v>
      </c>
      <c r="BY20" s="532">
        <v>0.43315018315018317</v>
      </c>
      <c r="BZ20" s="388">
        <v>433</v>
      </c>
      <c r="CA20" s="532">
        <v>0.3965201465201465</v>
      </c>
      <c r="CB20" s="388">
        <v>108</v>
      </c>
      <c r="CC20" s="532">
        <v>9.8901098901098897E-2</v>
      </c>
      <c r="CD20" s="388">
        <v>47</v>
      </c>
      <c r="CE20" s="532">
        <v>4.304029304029304E-2</v>
      </c>
      <c r="CF20" s="388">
        <v>31</v>
      </c>
      <c r="CG20" s="532">
        <v>2.8388278388278388E-2</v>
      </c>
      <c r="CH20" s="534">
        <v>1092</v>
      </c>
      <c r="CI20" s="603"/>
      <c r="CJ20" s="384" t="s">
        <v>11</v>
      </c>
      <c r="CK20" s="388">
        <v>906</v>
      </c>
      <c r="CL20" s="532">
        <v>0.82967032967032972</v>
      </c>
      <c r="CM20" s="388">
        <v>155</v>
      </c>
      <c r="CN20" s="532">
        <v>0.14194139194139194</v>
      </c>
      <c r="CO20" s="388">
        <v>31</v>
      </c>
      <c r="CP20" s="532">
        <v>2.8388278388278388E-2</v>
      </c>
      <c r="CQ20" s="534">
        <v>1092</v>
      </c>
      <c r="CS20" s="384" t="s">
        <v>11</v>
      </c>
      <c r="CT20" s="388">
        <v>49</v>
      </c>
      <c r="CU20" s="532">
        <v>4.4871794871794872E-2</v>
      </c>
      <c r="CV20" s="388">
        <v>75</v>
      </c>
      <c r="CW20" s="532">
        <v>6.8681318681318687E-2</v>
      </c>
      <c r="CX20" s="388">
        <v>76</v>
      </c>
      <c r="CY20" s="532">
        <v>6.95970695970696E-2</v>
      </c>
      <c r="CZ20" s="388">
        <v>174</v>
      </c>
      <c r="DA20" s="532">
        <v>0.15934065934065933</v>
      </c>
      <c r="DB20" s="388">
        <v>185</v>
      </c>
      <c r="DC20" s="532">
        <v>0.16941391941391942</v>
      </c>
      <c r="DD20" s="388">
        <v>533</v>
      </c>
      <c r="DE20" s="532">
        <v>0.48809523809523808</v>
      </c>
      <c r="DF20" s="534">
        <v>1092</v>
      </c>
    </row>
    <row r="21" spans="1:110" x14ac:dyDescent="0.2">
      <c r="A21" s="1">
        <v>97215</v>
      </c>
      <c r="B21" s="34" t="s">
        <v>12</v>
      </c>
      <c r="C21" s="22">
        <v>224</v>
      </c>
      <c r="D21" s="14">
        <v>1389</v>
      </c>
      <c r="E21" s="23">
        <v>0.16126709863210942</v>
      </c>
      <c r="F21" s="22">
        <v>228.89977000000002</v>
      </c>
      <c r="G21" s="23">
        <v>0.17827084918733785</v>
      </c>
      <c r="H21" s="22">
        <v>217.43031358885011</v>
      </c>
      <c r="I21" s="23">
        <v>0.19947735191637625</v>
      </c>
      <c r="J21" s="22">
        <v>-11.469456411149906</v>
      </c>
      <c r="K21" s="110">
        <v>-5.0106893559350912E-2</v>
      </c>
      <c r="L21" s="476">
        <v>-1.0228493543035122E-2</v>
      </c>
      <c r="M21" s="476">
        <v>2.4071336495223861E-3</v>
      </c>
      <c r="N21" s="476">
        <v>-2.124001820197674E-3</v>
      </c>
      <c r="P21" s="819">
        <v>130.07839721254439</v>
      </c>
      <c r="Q21" s="225">
        <v>0.86163522012578642</v>
      </c>
      <c r="R21" s="820">
        <v>5.6968641114982805</v>
      </c>
      <c r="S21" s="225">
        <v>3.7735849056603689E-2</v>
      </c>
      <c r="T21" s="820">
        <v>0</v>
      </c>
      <c r="U21" s="225">
        <v>0</v>
      </c>
      <c r="V21" s="820">
        <v>0</v>
      </c>
      <c r="W21" s="225">
        <v>0</v>
      </c>
      <c r="X21" s="820">
        <v>15.191637630662084</v>
      </c>
      <c r="Y21" s="225">
        <v>0.10062893081760986</v>
      </c>
      <c r="Z21" s="73">
        <v>150.96689895470476</v>
      </c>
      <c r="AB21" s="7" t="s">
        <v>12</v>
      </c>
      <c r="AC21" s="22">
        <v>3.7979094076655038</v>
      </c>
      <c r="AD21" s="23">
        <v>1.7467248908296942E-2</v>
      </c>
      <c r="AE21" s="22">
        <v>0.94947735191637594</v>
      </c>
      <c r="AF21" s="23">
        <v>4.3668122270742356E-3</v>
      </c>
      <c r="AG21" s="22">
        <v>207.93554006968634</v>
      </c>
      <c r="AH21" s="23">
        <v>0.95633187772925754</v>
      </c>
      <c r="AI21" s="22">
        <v>3.7979094076655038</v>
      </c>
      <c r="AJ21" s="23">
        <v>1.7467248908296942E-2</v>
      </c>
      <c r="AK21" s="22">
        <v>0.94947735191637594</v>
      </c>
      <c r="AL21" s="23">
        <v>4.3668122270742356E-3</v>
      </c>
      <c r="AM21" s="30">
        <v>217.43031358885011</v>
      </c>
      <c r="AP21" s="34" t="s">
        <v>12</v>
      </c>
      <c r="AQ21" s="22">
        <v>150.01742160278849</v>
      </c>
      <c r="AR21" s="225">
        <v>0.99371069182389937</v>
      </c>
      <c r="AS21" s="22">
        <v>0.94947735191638005</v>
      </c>
      <c r="AT21" s="225">
        <v>6.2893081761006102E-3</v>
      </c>
      <c r="AU21" s="22">
        <v>0</v>
      </c>
      <c r="AV21" s="225">
        <v>0</v>
      </c>
      <c r="AW21" s="548">
        <v>0</v>
      </c>
      <c r="AX21" s="549">
        <v>2.3600136221073789E-4</v>
      </c>
      <c r="AY21" s="548">
        <v>0</v>
      </c>
      <c r="AZ21" s="549">
        <v>0</v>
      </c>
      <c r="BA21" s="548">
        <v>0</v>
      </c>
      <c r="BB21" s="549">
        <v>0</v>
      </c>
      <c r="BC21" s="548">
        <v>0</v>
      </c>
      <c r="BD21" s="549">
        <v>0</v>
      </c>
      <c r="BE21" s="73">
        <v>150.96689895470487</v>
      </c>
      <c r="BG21" s="34" t="s">
        <v>12</v>
      </c>
      <c r="BH21" s="22">
        <v>0</v>
      </c>
      <c r="BI21" s="225">
        <v>0</v>
      </c>
      <c r="BJ21" s="22">
        <v>3.7979094076655202</v>
      </c>
      <c r="BK21" s="225">
        <v>2.5157232704402538E-2</v>
      </c>
      <c r="BL21" s="22">
        <v>25.635888501742251</v>
      </c>
      <c r="BM21" s="225">
        <v>0.16981132075471705</v>
      </c>
      <c r="BN21" s="22">
        <v>61.716027874564638</v>
      </c>
      <c r="BO21" s="225">
        <v>0.40880503144654079</v>
      </c>
      <c r="BP21" s="22">
        <v>37.979094076655173</v>
      </c>
      <c r="BQ21" s="225">
        <v>0.25157232704402516</v>
      </c>
      <c r="BR21" s="22">
        <v>21.837979094076736</v>
      </c>
      <c r="BS21" s="225">
        <v>0.14465408805031454</v>
      </c>
      <c r="BT21" s="73">
        <v>150.96689895470431</v>
      </c>
      <c r="BV21" s="99">
        <v>0.79245283018867907</v>
      </c>
      <c r="BW21" s="384" t="s">
        <v>12</v>
      </c>
      <c r="BX21" s="388">
        <v>60.766550522648259</v>
      </c>
      <c r="BY21" s="532">
        <v>0.40251572327044016</v>
      </c>
      <c r="BZ21" s="388">
        <v>58.867595818815502</v>
      </c>
      <c r="CA21" s="532">
        <v>0.38993710691823891</v>
      </c>
      <c r="CB21" s="388">
        <v>17.090592334494843</v>
      </c>
      <c r="CC21" s="532">
        <v>0.11320754716981143</v>
      </c>
      <c r="CD21" s="388">
        <v>11.393728222996563</v>
      </c>
      <c r="CE21" s="532">
        <v>7.5471698113207628E-2</v>
      </c>
      <c r="CF21" s="388">
        <v>2.8484320557491403</v>
      </c>
      <c r="CG21" s="532">
        <v>1.8867924528301903E-2</v>
      </c>
      <c r="CH21" s="534">
        <v>150.96689895470431</v>
      </c>
      <c r="CI21" s="603"/>
      <c r="CJ21" s="384" t="s">
        <v>12</v>
      </c>
      <c r="CK21" s="388">
        <v>119.63414634146376</v>
      </c>
      <c r="CL21" s="532">
        <v>0.79245283018867907</v>
      </c>
      <c r="CM21" s="388">
        <v>28.484320557491408</v>
      </c>
      <c r="CN21" s="532">
        <v>0.18867924528301908</v>
      </c>
      <c r="CO21" s="388">
        <v>2.8484320557491403</v>
      </c>
      <c r="CP21" s="532">
        <v>1.8867924528301903E-2</v>
      </c>
      <c r="CQ21" s="534">
        <v>150.96689895470431</v>
      </c>
      <c r="CS21" s="384" t="s">
        <v>12</v>
      </c>
      <c r="CT21" s="388">
        <v>0</v>
      </c>
      <c r="CU21" s="532">
        <v>0</v>
      </c>
      <c r="CV21" s="388">
        <v>12.343205574912943</v>
      </c>
      <c r="CW21" s="532">
        <v>8.1761006289308213E-2</v>
      </c>
      <c r="CX21" s="388">
        <v>2.8484320557491403</v>
      </c>
      <c r="CY21" s="532">
        <v>1.8867924528301893E-2</v>
      </c>
      <c r="CZ21" s="388">
        <v>29.433797909407765</v>
      </c>
      <c r="DA21" s="532">
        <v>0.19496855345911943</v>
      </c>
      <c r="DB21" s="388">
        <v>28.484320557491387</v>
      </c>
      <c r="DC21" s="532">
        <v>0.18867924528301883</v>
      </c>
      <c r="DD21" s="388">
        <v>77.857142857143174</v>
      </c>
      <c r="DE21" s="532">
        <v>0.51572327044025179</v>
      </c>
      <c r="DF21" s="534">
        <v>150.96689895470439</v>
      </c>
    </row>
    <row r="22" spans="1:110" x14ac:dyDescent="0.2">
      <c r="A22" s="1">
        <v>97216</v>
      </c>
      <c r="B22" s="35" t="s">
        <v>13</v>
      </c>
      <c r="C22" s="24">
        <v>549</v>
      </c>
      <c r="D22" s="15">
        <v>3655</v>
      </c>
      <c r="E22" s="25">
        <v>0.15020519835841314</v>
      </c>
      <c r="F22" s="24">
        <v>686.159312</v>
      </c>
      <c r="G22" s="25">
        <v>0.18706633369683751</v>
      </c>
      <c r="H22" s="24">
        <v>797.88267311762604</v>
      </c>
      <c r="I22" s="25">
        <v>0.22921076504384547</v>
      </c>
      <c r="J22" s="24">
        <v>111.72336111762604</v>
      </c>
      <c r="K22" s="111">
        <v>0.1628242292478369</v>
      </c>
      <c r="L22" s="476">
        <v>3.0630081985922875E-2</v>
      </c>
      <c r="M22" s="476">
        <v>2.5088595623830923E-2</v>
      </c>
      <c r="N22" s="476">
        <v>2.7064269155655518E-2</v>
      </c>
      <c r="P22" s="819">
        <v>452.62473540973286</v>
      </c>
      <c r="Q22" s="221">
        <v>0.83984374999999922</v>
      </c>
      <c r="R22" s="820">
        <v>24.210160266102108</v>
      </c>
      <c r="S22" s="221">
        <v>4.492187500000018E-2</v>
      </c>
      <c r="T22" s="820">
        <v>41.052010885999252</v>
      </c>
      <c r="U22" s="221">
        <v>7.6171875000000347E-2</v>
      </c>
      <c r="V22" s="820">
        <v>0</v>
      </c>
      <c r="W22" s="221">
        <v>0</v>
      </c>
      <c r="X22" s="820">
        <v>21.052313274871398</v>
      </c>
      <c r="Y22" s="221">
        <v>3.9062500000000153E-2</v>
      </c>
      <c r="Z22" s="73">
        <v>538.93921983670566</v>
      </c>
      <c r="AB22" s="8" t="s">
        <v>13</v>
      </c>
      <c r="AC22" s="22">
        <v>16.841850619897119</v>
      </c>
      <c r="AD22" s="25">
        <v>2.1108179419525058E-2</v>
      </c>
      <c r="AE22" s="22">
        <v>1.05261566374357</v>
      </c>
      <c r="AF22" s="25">
        <v>1.3192612137203161E-3</v>
      </c>
      <c r="AG22" s="22">
        <v>754.72543090413978</v>
      </c>
      <c r="AH22" s="25">
        <v>0.94591029023746687</v>
      </c>
      <c r="AI22" s="22">
        <v>14.73661929240998</v>
      </c>
      <c r="AJ22" s="25">
        <v>1.8469656992084429E-2</v>
      </c>
      <c r="AK22" s="22">
        <v>10.526156637435699</v>
      </c>
      <c r="AL22" s="25">
        <v>1.3192612137203161E-2</v>
      </c>
      <c r="AM22" s="31">
        <v>797.88267311762627</v>
      </c>
      <c r="AP22" s="35" t="s">
        <v>13</v>
      </c>
      <c r="AQ22" s="24">
        <v>491.57151496824429</v>
      </c>
      <c r="AR22" s="221">
        <v>0.91210937499999944</v>
      </c>
      <c r="AS22" s="24">
        <v>47.367704868460692</v>
      </c>
      <c r="AT22" s="221">
        <v>8.7890625000000541E-2</v>
      </c>
      <c r="AU22" s="24">
        <v>0</v>
      </c>
      <c r="AV22" s="221">
        <v>0</v>
      </c>
      <c r="AW22" s="550">
        <v>0</v>
      </c>
      <c r="AX22" s="551">
        <v>2.3600136221073789E-4</v>
      </c>
      <c r="AY22" s="550">
        <v>0</v>
      </c>
      <c r="AZ22" s="551">
        <v>0</v>
      </c>
      <c r="BA22" s="550">
        <v>0</v>
      </c>
      <c r="BB22" s="551">
        <v>0</v>
      </c>
      <c r="BC22" s="550">
        <v>0</v>
      </c>
      <c r="BD22" s="551">
        <v>0</v>
      </c>
      <c r="BE22" s="74">
        <v>538.93921983670498</v>
      </c>
      <c r="BG22" s="35" t="s">
        <v>13</v>
      </c>
      <c r="BH22" s="24">
        <v>1.05261566374357</v>
      </c>
      <c r="BI22" s="221">
        <v>1.9531249999999972E-3</v>
      </c>
      <c r="BJ22" s="24">
        <v>44.209857877229972</v>
      </c>
      <c r="BK22" s="221">
        <v>8.2031249999999944E-2</v>
      </c>
      <c r="BL22" s="24">
        <v>93.682794073177718</v>
      </c>
      <c r="BM22" s="221">
        <v>0.17382812499999972</v>
      </c>
      <c r="BN22" s="24">
        <v>229.47021469609913</v>
      </c>
      <c r="BO22" s="221">
        <v>0.425781250000001</v>
      </c>
      <c r="BP22" s="24">
        <v>131.57695796794616</v>
      </c>
      <c r="BQ22" s="221">
        <v>0.24414062499999947</v>
      </c>
      <c r="BR22" s="24">
        <v>38.946779558512105</v>
      </c>
      <c r="BS22" s="221">
        <v>7.2265624999999931E-2</v>
      </c>
      <c r="BT22" s="74">
        <v>538.93921983670862</v>
      </c>
      <c r="BV22" s="99">
        <v>0.86718750000000033</v>
      </c>
      <c r="BW22" s="389" t="s">
        <v>13</v>
      </c>
      <c r="BX22" s="393">
        <v>247.36468097974</v>
      </c>
      <c r="BY22" s="535">
        <v>0.45898437500000033</v>
      </c>
      <c r="BZ22" s="393">
        <v>219.99667372240691</v>
      </c>
      <c r="CA22" s="535">
        <v>0.408203125</v>
      </c>
      <c r="CB22" s="393">
        <v>42.104626549742825</v>
      </c>
      <c r="CC22" s="535">
        <v>7.8124999999999764E-2</v>
      </c>
      <c r="CD22" s="393">
        <v>13.684003628666408</v>
      </c>
      <c r="CE22" s="535">
        <v>2.5390624999999906E-2</v>
      </c>
      <c r="CF22" s="393">
        <v>15.789234956153548</v>
      </c>
      <c r="CG22" s="535">
        <v>2.9296874999999892E-2</v>
      </c>
      <c r="CH22" s="536">
        <v>538.93921983670975</v>
      </c>
      <c r="CI22" s="603"/>
      <c r="CJ22" s="389" t="s">
        <v>13</v>
      </c>
      <c r="CK22" s="393">
        <v>467.36135470214691</v>
      </c>
      <c r="CL22" s="535">
        <v>0.86718750000000033</v>
      </c>
      <c r="CM22" s="393">
        <v>55.788630178409235</v>
      </c>
      <c r="CN22" s="535">
        <v>0.10351562499999968</v>
      </c>
      <c r="CO22" s="393">
        <v>15.789234956153548</v>
      </c>
      <c r="CP22" s="535">
        <v>2.9296874999999892E-2</v>
      </c>
      <c r="CQ22" s="536">
        <v>538.93921983670975</v>
      </c>
      <c r="CS22" s="389" t="s">
        <v>13</v>
      </c>
      <c r="CT22" s="393">
        <v>12.631387964922839</v>
      </c>
      <c r="CU22" s="535">
        <v>2.3437499999999948E-2</v>
      </c>
      <c r="CV22" s="393">
        <v>25.262775929845677</v>
      </c>
      <c r="CW22" s="535">
        <v>4.6874999999999896E-2</v>
      </c>
      <c r="CX22" s="393">
        <v>46.315089204717118</v>
      </c>
      <c r="CY22" s="535">
        <v>8.5937499999999889E-2</v>
      </c>
      <c r="CZ22" s="393">
        <v>98.945872391895549</v>
      </c>
      <c r="DA22" s="535">
        <v>0.18359374999999956</v>
      </c>
      <c r="DB22" s="393">
        <v>101.05110371938268</v>
      </c>
      <c r="DC22" s="535">
        <v>0.18749999999999953</v>
      </c>
      <c r="DD22" s="393">
        <v>254.73299062594506</v>
      </c>
      <c r="DE22" s="535">
        <v>0.47265625000000111</v>
      </c>
      <c r="DF22" s="536">
        <v>538.93921983670896</v>
      </c>
    </row>
    <row r="23" spans="1:110" x14ac:dyDescent="0.2">
      <c r="A23" s="3"/>
      <c r="B23" s="37" t="s">
        <v>36</v>
      </c>
      <c r="C23" s="26">
        <v>3144</v>
      </c>
      <c r="D23" s="26">
        <v>20113</v>
      </c>
      <c r="E23" s="27">
        <v>0.15639456797492912</v>
      </c>
      <c r="F23" s="26">
        <v>3631.4497430000001</v>
      </c>
      <c r="G23" s="27">
        <v>0.192670296222022</v>
      </c>
      <c r="H23" s="26">
        <v>3960.5409560658454</v>
      </c>
      <c r="I23" s="27">
        <v>0.22343117206734997</v>
      </c>
      <c r="J23" s="26">
        <v>329.0912130658453</v>
      </c>
      <c r="K23" s="113">
        <v>9.0622543710043926E-2</v>
      </c>
      <c r="L23" s="478">
        <v>1.7501115699011693E-2</v>
      </c>
      <c r="M23" s="478">
        <v>1.6144048509169062E-2</v>
      </c>
      <c r="N23" s="478">
        <v>1.6628507461763364E-2</v>
      </c>
      <c r="P23" s="287">
        <v>2305.0167489327869</v>
      </c>
      <c r="Q23" s="218">
        <v>0.85423142510053585</v>
      </c>
      <c r="R23" s="219">
        <v>128.14664838577926</v>
      </c>
      <c r="S23" s="218">
        <v>4.7490715251038505E-2</v>
      </c>
      <c r="T23" s="219">
        <v>97.044467022324426</v>
      </c>
      <c r="U23" s="218">
        <v>3.596435184298933E-2</v>
      </c>
      <c r="V23" s="219">
        <v>11.6997084548105</v>
      </c>
      <c r="W23" s="218">
        <v>4.3358724535259279E-3</v>
      </c>
      <c r="X23" s="219">
        <v>156.44404621843898</v>
      </c>
      <c r="Y23" s="218">
        <v>5.7977635351910445E-2</v>
      </c>
      <c r="Z23" s="76">
        <v>2698.3516190141399</v>
      </c>
      <c r="AB23" s="9" t="s">
        <v>36</v>
      </c>
      <c r="AC23" s="26">
        <v>85.615889556319914</v>
      </c>
      <c r="AD23" s="27">
        <v>2.1617221108443076E-2</v>
      </c>
      <c r="AE23" s="26">
        <v>3.9898637299122708</v>
      </c>
      <c r="AF23" s="27">
        <v>1.0074037294833464E-3</v>
      </c>
      <c r="AG23" s="26">
        <v>3714.844015179372</v>
      </c>
      <c r="AH23" s="27">
        <v>0.93796379241826267</v>
      </c>
      <c r="AI23" s="26">
        <v>87.352561296186693</v>
      </c>
      <c r="AJ23" s="27">
        <v>2.2055714677662944E-2</v>
      </c>
      <c r="AK23" s="26">
        <v>68.738626304054392</v>
      </c>
      <c r="AL23" s="27">
        <v>1.7355868066147979E-2</v>
      </c>
      <c r="AM23" s="32">
        <v>3960.5409560658454</v>
      </c>
      <c r="AP23" s="37" t="s">
        <v>36</v>
      </c>
      <c r="AQ23" s="26">
        <v>2552.213187343003</v>
      </c>
      <c r="AR23" s="218">
        <v>0.94595551112704335</v>
      </c>
      <c r="AS23" s="26">
        <v>137.83793032814728</v>
      </c>
      <c r="AT23" s="218">
        <v>5.1088424150021003E-2</v>
      </c>
      <c r="AU23" s="26">
        <v>7.97554142850466</v>
      </c>
      <c r="AV23" s="218">
        <v>2.9560647229357395E-3</v>
      </c>
      <c r="AW23" s="556">
        <v>0</v>
      </c>
      <c r="AX23" s="557">
        <v>3.7688683510429203E-4</v>
      </c>
      <c r="AY23" s="556">
        <v>0</v>
      </c>
      <c r="AZ23" s="557">
        <v>0</v>
      </c>
      <c r="BA23" s="556">
        <v>6.97554142850466</v>
      </c>
      <c r="BB23" s="557">
        <v>3.074301590025971E-3</v>
      </c>
      <c r="BC23" s="556">
        <v>1</v>
      </c>
      <c r="BD23" s="557">
        <v>3.8724940088559571E-4</v>
      </c>
      <c r="BE23" s="76">
        <v>2698.0266590996548</v>
      </c>
      <c r="BG23" s="37" t="s">
        <v>36</v>
      </c>
      <c r="BH23" s="26">
        <v>14.918590015818531</v>
      </c>
      <c r="BI23" s="218">
        <v>5.5294449984407993E-3</v>
      </c>
      <c r="BJ23" s="26">
        <v>151.80429376209736</v>
      </c>
      <c r="BK23" s="218">
        <v>5.6264934688508662E-2</v>
      </c>
      <c r="BL23" s="26">
        <v>510.83696758614252</v>
      </c>
      <c r="BM23" s="218">
        <v>0.18933725723696565</v>
      </c>
      <c r="BN23" s="26">
        <v>1103.4526116870766</v>
      </c>
      <c r="BO23" s="218">
        <v>0.40898506616510005</v>
      </c>
      <c r="BP23" s="26">
        <v>641.38720490945548</v>
      </c>
      <c r="BQ23" s="218">
        <v>0.23772456167037631</v>
      </c>
      <c r="BR23" s="26">
        <v>275.62699113906541</v>
      </c>
      <c r="BS23" s="218">
        <v>0.10215873524060858</v>
      </c>
      <c r="BT23" s="76">
        <v>2698.0266590996557</v>
      </c>
      <c r="BV23" s="99">
        <v>0.84245882959129503</v>
      </c>
      <c r="BW23" s="37" t="s">
        <v>36</v>
      </c>
      <c r="BX23" s="26">
        <v>1191.40785283899</v>
      </c>
      <c r="BY23" s="218">
        <v>0.44158490755483054</v>
      </c>
      <c r="BZ23" s="26">
        <v>1081.5685285922184</v>
      </c>
      <c r="CA23" s="218">
        <v>0.40087392203646449</v>
      </c>
      <c r="CB23" s="26">
        <v>244.32945907334062</v>
      </c>
      <c r="CC23" s="218">
        <v>9.0558578526008515E-2</v>
      </c>
      <c r="CD23" s="26">
        <v>110.39807136113508</v>
      </c>
      <c r="CE23" s="218">
        <v>4.0918080252763486E-2</v>
      </c>
      <c r="CF23" s="26">
        <v>70.322747233971995</v>
      </c>
      <c r="CG23" s="218">
        <v>2.60645116299329E-2</v>
      </c>
      <c r="CH23" s="76">
        <v>2698.0266590996562</v>
      </c>
      <c r="CI23" s="603"/>
      <c r="CJ23" s="37" t="s">
        <v>36</v>
      </c>
      <c r="CK23" s="26">
        <v>2272.9763814312082</v>
      </c>
      <c r="CL23" s="218">
        <v>0.84245882959129514</v>
      </c>
      <c r="CM23" s="26">
        <v>354.72753043447568</v>
      </c>
      <c r="CN23" s="218">
        <v>0.13147665877877202</v>
      </c>
      <c r="CO23" s="26">
        <v>70.322747233971995</v>
      </c>
      <c r="CP23" s="218">
        <v>2.6064511629932903E-2</v>
      </c>
      <c r="CQ23" s="76">
        <v>2698.0266590996557</v>
      </c>
      <c r="CS23" s="37" t="s">
        <v>36</v>
      </c>
      <c r="CT23" s="26">
        <v>85.263399117918823</v>
      </c>
      <c r="CU23" s="218">
        <v>3.1602133666971094E-2</v>
      </c>
      <c r="CV23" s="26">
        <v>161.21108053500328</v>
      </c>
      <c r="CW23" s="218">
        <v>5.9751477989027767E-2</v>
      </c>
      <c r="CX23" s="26">
        <v>192.1702866747203</v>
      </c>
      <c r="CY23" s="218">
        <v>7.1226237156177083E-2</v>
      </c>
      <c r="CZ23" s="26">
        <v>424.18430787547186</v>
      </c>
      <c r="DA23" s="218">
        <v>0.15722020627365629</v>
      </c>
      <c r="DB23" s="26">
        <v>450.13979946196054</v>
      </c>
      <c r="DC23" s="218">
        <v>0.16684038237493698</v>
      </c>
      <c r="DD23" s="26">
        <v>1385.057785434582</v>
      </c>
      <c r="DE23" s="218">
        <v>0.51335956253923065</v>
      </c>
      <c r="DF23" s="76">
        <v>2698.0266590996571</v>
      </c>
    </row>
    <row r="24" spans="1:110" x14ac:dyDescent="0.2">
      <c r="A24" s="1">
        <v>97234</v>
      </c>
      <c r="B24" s="38" t="s">
        <v>2</v>
      </c>
      <c r="C24" s="20">
        <v>203</v>
      </c>
      <c r="D24" s="18">
        <v>1521</v>
      </c>
      <c r="E24" s="21">
        <v>0.13346482577251809</v>
      </c>
      <c r="F24" s="20">
        <v>216</v>
      </c>
      <c r="G24" s="21">
        <v>0.1485557083906465</v>
      </c>
      <c r="H24" s="20">
        <v>248</v>
      </c>
      <c r="I24" s="21">
        <v>0.15816326530612246</v>
      </c>
      <c r="J24" s="20">
        <v>32</v>
      </c>
      <c r="K24" s="114">
        <v>0.14814814814814814</v>
      </c>
      <c r="L24" s="476">
        <v>2.8015317995883304E-2</v>
      </c>
      <c r="M24" s="476">
        <v>6.9207751554865027E-3</v>
      </c>
      <c r="N24" s="476">
        <v>1.440438376165365E-2</v>
      </c>
      <c r="P24" s="819">
        <v>143</v>
      </c>
      <c r="Q24" s="225">
        <v>0.84615384615384615</v>
      </c>
      <c r="R24" s="820">
        <v>7</v>
      </c>
      <c r="S24" s="225">
        <v>4.142011834319527E-2</v>
      </c>
      <c r="T24" s="820">
        <v>6</v>
      </c>
      <c r="U24" s="225">
        <v>3.5502958579881658E-2</v>
      </c>
      <c r="V24" s="820">
        <v>1</v>
      </c>
      <c r="W24" s="225">
        <v>5.9171597633136093E-3</v>
      </c>
      <c r="X24" s="820">
        <v>12</v>
      </c>
      <c r="Y24" s="225">
        <v>7.1005917159763315E-2</v>
      </c>
      <c r="Z24" s="73">
        <v>169</v>
      </c>
      <c r="AB24" s="10" t="s">
        <v>2</v>
      </c>
      <c r="AC24" s="22">
        <v>7</v>
      </c>
      <c r="AD24" s="21">
        <v>2.8225806451612902E-2</v>
      </c>
      <c r="AE24" s="22">
        <v>1</v>
      </c>
      <c r="AF24" s="21">
        <v>4.0322580645161289E-3</v>
      </c>
      <c r="AG24" s="22">
        <v>234</v>
      </c>
      <c r="AH24" s="21">
        <v>0.94354838709677424</v>
      </c>
      <c r="AI24" s="22">
        <v>3</v>
      </c>
      <c r="AJ24" s="21">
        <v>1.2096774193548387E-2</v>
      </c>
      <c r="AK24" s="22">
        <v>3</v>
      </c>
      <c r="AL24" s="21">
        <v>1.2096774193548387E-2</v>
      </c>
      <c r="AM24" s="29">
        <v>248</v>
      </c>
      <c r="AP24" s="38" t="s">
        <v>2</v>
      </c>
      <c r="AQ24" s="20">
        <v>161</v>
      </c>
      <c r="AR24" s="290">
        <v>0.9526627218934911</v>
      </c>
      <c r="AS24" s="20">
        <v>8</v>
      </c>
      <c r="AT24" s="290">
        <v>4.7337278106508875E-2</v>
      </c>
      <c r="AU24" s="20">
        <v>0</v>
      </c>
      <c r="AV24" s="290">
        <v>0</v>
      </c>
      <c r="AW24" s="558">
        <v>0</v>
      </c>
      <c r="AX24" s="559">
        <v>2.3600136221073789E-4</v>
      </c>
      <c r="AY24" s="558">
        <v>0</v>
      </c>
      <c r="AZ24" s="559">
        <v>0</v>
      </c>
      <c r="BA24" s="558">
        <v>0</v>
      </c>
      <c r="BB24" s="559">
        <v>0</v>
      </c>
      <c r="BC24" s="558">
        <v>0</v>
      </c>
      <c r="BD24" s="559">
        <v>0</v>
      </c>
      <c r="BE24" s="77">
        <v>169</v>
      </c>
      <c r="BG24" s="38" t="s">
        <v>2</v>
      </c>
      <c r="BH24" s="20">
        <v>3</v>
      </c>
      <c r="BI24" s="290">
        <v>1.7751479289940829E-2</v>
      </c>
      <c r="BJ24" s="20">
        <v>9</v>
      </c>
      <c r="BK24" s="290">
        <v>5.3254437869822487E-2</v>
      </c>
      <c r="BL24" s="20">
        <v>47</v>
      </c>
      <c r="BM24" s="290">
        <v>0.27810650887573962</v>
      </c>
      <c r="BN24" s="20">
        <v>61</v>
      </c>
      <c r="BO24" s="290">
        <v>0.36094674556213019</v>
      </c>
      <c r="BP24" s="20">
        <v>34</v>
      </c>
      <c r="BQ24" s="290">
        <v>0.20118343195266272</v>
      </c>
      <c r="BR24" s="20">
        <v>15</v>
      </c>
      <c r="BS24" s="290">
        <v>8.8757396449704137E-2</v>
      </c>
      <c r="BT24" s="77">
        <v>169</v>
      </c>
      <c r="BV24" s="99">
        <v>0.79881656804733736</v>
      </c>
      <c r="BW24" s="397" t="s">
        <v>2</v>
      </c>
      <c r="BX24" s="400">
        <v>79</v>
      </c>
      <c r="BY24" s="538">
        <v>0.46745562130177515</v>
      </c>
      <c r="BZ24" s="400">
        <v>56</v>
      </c>
      <c r="CA24" s="538">
        <v>0.33136094674556216</v>
      </c>
      <c r="CB24" s="400">
        <v>20</v>
      </c>
      <c r="CC24" s="538">
        <v>0.11834319526627218</v>
      </c>
      <c r="CD24" s="400">
        <v>8</v>
      </c>
      <c r="CE24" s="538">
        <v>4.7337278106508875E-2</v>
      </c>
      <c r="CF24" s="400">
        <v>6</v>
      </c>
      <c r="CG24" s="538">
        <v>3.5502958579881658E-2</v>
      </c>
      <c r="CH24" s="539">
        <v>169</v>
      </c>
      <c r="CI24" s="603"/>
      <c r="CJ24" s="397" t="s">
        <v>2</v>
      </c>
      <c r="CK24" s="400">
        <v>135</v>
      </c>
      <c r="CL24" s="538">
        <v>0.79881656804733725</v>
      </c>
      <c r="CM24" s="400">
        <v>28</v>
      </c>
      <c r="CN24" s="538">
        <v>0.16568047337278108</v>
      </c>
      <c r="CO24" s="400">
        <v>6</v>
      </c>
      <c r="CP24" s="538">
        <v>3.5502958579881658E-2</v>
      </c>
      <c r="CQ24" s="539">
        <v>169</v>
      </c>
      <c r="CS24" s="397" t="s">
        <v>2</v>
      </c>
      <c r="CT24" s="400">
        <v>8</v>
      </c>
      <c r="CU24" s="538">
        <v>4.7337278106508875E-2</v>
      </c>
      <c r="CV24" s="400">
        <v>5</v>
      </c>
      <c r="CW24" s="538">
        <v>2.9585798816568046E-2</v>
      </c>
      <c r="CX24" s="400">
        <v>13</v>
      </c>
      <c r="CY24" s="538">
        <v>7.6923076923076927E-2</v>
      </c>
      <c r="CZ24" s="400">
        <v>31</v>
      </c>
      <c r="DA24" s="538">
        <v>0.18343195266272189</v>
      </c>
      <c r="DB24" s="400">
        <v>38</v>
      </c>
      <c r="DC24" s="538">
        <v>0.22485207100591717</v>
      </c>
      <c r="DD24" s="400">
        <v>74</v>
      </c>
      <c r="DE24" s="538">
        <v>0.43786982248520712</v>
      </c>
      <c r="DF24" s="539">
        <v>169</v>
      </c>
    </row>
    <row r="25" spans="1:110" x14ac:dyDescent="0.2">
      <c r="A25" s="1">
        <v>97204</v>
      </c>
      <c r="B25" s="34" t="s">
        <v>3</v>
      </c>
      <c r="C25" s="22">
        <v>490</v>
      </c>
      <c r="D25" s="14">
        <v>3315</v>
      </c>
      <c r="E25" s="23">
        <v>0.14781297134238311</v>
      </c>
      <c r="F25" s="22">
        <v>686.548902</v>
      </c>
      <c r="G25" s="23">
        <v>0.18259279303654449</v>
      </c>
      <c r="H25" s="22">
        <v>771.17784624542855</v>
      </c>
      <c r="I25" s="23">
        <v>0.2060870780987249</v>
      </c>
      <c r="J25" s="22">
        <v>84.628944245428556</v>
      </c>
      <c r="K25" s="110">
        <v>0.1232671758688918</v>
      </c>
      <c r="L25" s="476">
        <v>2.3520660473193455E-2</v>
      </c>
      <c r="M25" s="476">
        <v>3.8185703584025843E-2</v>
      </c>
      <c r="N25" s="476">
        <v>3.292422215872981E-2</v>
      </c>
      <c r="P25" s="819">
        <v>375.6247271443259</v>
      </c>
      <c r="Q25" s="225">
        <v>0.76530856435706573</v>
      </c>
      <c r="R25" s="820">
        <v>60.099956343092458</v>
      </c>
      <c r="S25" s="225">
        <v>0.12244937029713115</v>
      </c>
      <c r="T25" s="820">
        <v>21.034984720082345</v>
      </c>
      <c r="U25" s="225">
        <v>4.2857279603995872E-2</v>
      </c>
      <c r="V25" s="820">
        <v>6.0084295623054</v>
      </c>
      <c r="W25" s="225">
        <v>1.224174626981279E-2</v>
      </c>
      <c r="X25" s="820">
        <v>28.046646293443136</v>
      </c>
      <c r="Y25" s="225">
        <v>5.7143039471994513E-2</v>
      </c>
      <c r="Z25" s="73">
        <v>490.81474406324924</v>
      </c>
      <c r="AB25" s="7" t="s">
        <v>3</v>
      </c>
      <c r="AC25" s="22">
        <v>41.068303501113135</v>
      </c>
      <c r="AD25" s="23">
        <v>5.3253998025305158E-2</v>
      </c>
      <c r="AE25" s="22">
        <v>0</v>
      </c>
      <c r="AF25" s="23">
        <v>0</v>
      </c>
      <c r="AG25" s="22">
        <v>700.0814895808229</v>
      </c>
      <c r="AH25" s="23">
        <v>0.90780809250324457</v>
      </c>
      <c r="AI25" s="22">
        <v>7.0100955013569397</v>
      </c>
      <c r="AJ25" s="23">
        <v>9.0901152509585519E-3</v>
      </c>
      <c r="AK25" s="22">
        <v>23.017957662135501</v>
      </c>
      <c r="AL25" s="23">
        <v>2.984779422049165E-2</v>
      </c>
      <c r="AM25" s="30">
        <v>771.17784624542855</v>
      </c>
      <c r="AP25" s="34" t="s">
        <v>3</v>
      </c>
      <c r="AQ25" s="22">
        <v>425.70802409690191</v>
      </c>
      <c r="AR25" s="225">
        <v>0.86734970627134134</v>
      </c>
      <c r="AS25" s="22">
        <v>60.099956343092458</v>
      </c>
      <c r="AT25" s="225">
        <v>0.1224493702971314</v>
      </c>
      <c r="AU25" s="22">
        <v>5.0067636232538604</v>
      </c>
      <c r="AV25" s="225">
        <v>1.0200923431527294E-2</v>
      </c>
      <c r="AW25" s="548">
        <v>0</v>
      </c>
      <c r="AX25" s="549">
        <v>2.3600136221073789E-4</v>
      </c>
      <c r="AY25" s="548">
        <v>1.0000998670476999</v>
      </c>
      <c r="AZ25" s="549">
        <v>0</v>
      </c>
      <c r="BA25" s="548">
        <v>1.0016659390515401</v>
      </c>
      <c r="BB25" s="549">
        <v>0</v>
      </c>
      <c r="BC25" s="548">
        <v>3.0049978171546203</v>
      </c>
      <c r="BD25" s="549">
        <v>6.1224489795918364E-3</v>
      </c>
      <c r="BE25" s="73">
        <v>490.81474406324821</v>
      </c>
      <c r="BG25" s="34" t="s">
        <v>3</v>
      </c>
      <c r="BH25" s="22">
        <v>9.013427379460019</v>
      </c>
      <c r="BI25" s="225">
        <v>1.8364214784669285E-2</v>
      </c>
      <c r="BJ25" s="22">
        <v>65.108286038350158</v>
      </c>
      <c r="BK25" s="225">
        <v>0.13265348448855835</v>
      </c>
      <c r="BL25" s="22">
        <v>117.19491486902994</v>
      </c>
      <c r="BM25" s="225">
        <v>0.23877627207940433</v>
      </c>
      <c r="BN25" s="22">
        <v>169.28154369971031</v>
      </c>
      <c r="BO25" s="225">
        <v>0.34489905967025153</v>
      </c>
      <c r="BP25" s="22">
        <v>84.139938880329311</v>
      </c>
      <c r="BQ25" s="225">
        <v>0.17142911841598285</v>
      </c>
      <c r="BR25" s="22">
        <v>46.076633196370878</v>
      </c>
      <c r="BS25" s="225">
        <v>9.3877850561133597E-2</v>
      </c>
      <c r="BT25" s="73">
        <v>490.81474406325066</v>
      </c>
      <c r="BV25" s="99">
        <v>0.82857088158401715</v>
      </c>
      <c r="BW25" s="384" t="s">
        <v>3</v>
      </c>
      <c r="BX25" s="388">
        <v>215.35661082407771</v>
      </c>
      <c r="BY25" s="532">
        <v>0.43877371947148475</v>
      </c>
      <c r="BZ25" s="388">
        <v>191.31819435884438</v>
      </c>
      <c r="CA25" s="532">
        <v>0.38979716211253246</v>
      </c>
      <c r="CB25" s="388">
        <v>47.078299135422419</v>
      </c>
      <c r="CC25" s="532">
        <v>9.5918673399418938E-2</v>
      </c>
      <c r="CD25" s="388">
        <v>22.036650659133887</v>
      </c>
      <c r="CE25" s="532">
        <v>4.4898102442281186E-2</v>
      </c>
      <c r="CF25" s="388">
        <v>15.024989085773097</v>
      </c>
      <c r="CG25" s="532">
        <v>3.0612342574282608E-2</v>
      </c>
      <c r="CH25" s="534">
        <v>490.81474406325151</v>
      </c>
      <c r="CI25" s="603"/>
      <c r="CJ25" s="384" t="s">
        <v>3</v>
      </c>
      <c r="CK25" s="388">
        <v>406.67480518292211</v>
      </c>
      <c r="CL25" s="532">
        <v>0.82857088158401726</v>
      </c>
      <c r="CM25" s="388">
        <v>69.11494979455631</v>
      </c>
      <c r="CN25" s="532">
        <v>0.14081677584170013</v>
      </c>
      <c r="CO25" s="388">
        <v>15.024989085773097</v>
      </c>
      <c r="CP25" s="532">
        <v>3.0612342574282608E-2</v>
      </c>
      <c r="CQ25" s="534">
        <v>490.81474406325151</v>
      </c>
      <c r="CS25" s="384" t="s">
        <v>3</v>
      </c>
      <c r="CT25" s="388">
        <v>17.02832096387618</v>
      </c>
      <c r="CU25" s="532">
        <v>3.4693988250853687E-2</v>
      </c>
      <c r="CV25" s="388">
        <v>36.059973805855464</v>
      </c>
      <c r="CW25" s="532">
        <v>7.3469622178278446E-2</v>
      </c>
      <c r="CX25" s="388">
        <v>62.103288221195541</v>
      </c>
      <c r="CY25" s="532">
        <v>0.12653101597370181</v>
      </c>
      <c r="CZ25" s="388">
        <v>107.1782554785146</v>
      </c>
      <c r="DA25" s="532">
        <v>0.2183680436965493</v>
      </c>
      <c r="DB25" s="388">
        <v>92.153266392741585</v>
      </c>
      <c r="DC25" s="532">
        <v>0.18775570112226683</v>
      </c>
      <c r="DD25" s="388">
        <v>176.29163920106731</v>
      </c>
      <c r="DE25" s="532">
        <v>0.35918162877834986</v>
      </c>
      <c r="DF25" s="534">
        <v>490.81474406325071</v>
      </c>
    </row>
    <row r="26" spans="1:110" x14ac:dyDescent="0.2">
      <c r="A26" s="1">
        <v>97205</v>
      </c>
      <c r="B26" s="34" t="s">
        <v>4</v>
      </c>
      <c r="C26" s="22">
        <v>317</v>
      </c>
      <c r="D26" s="14">
        <v>4046</v>
      </c>
      <c r="E26" s="23">
        <v>7.8348986653484928E-2</v>
      </c>
      <c r="F26" s="22">
        <v>459.911427</v>
      </c>
      <c r="G26" s="23">
        <v>0.10186299603585004</v>
      </c>
      <c r="H26" s="22">
        <v>568.16467439262783</v>
      </c>
      <c r="I26" s="23">
        <v>0.12727703279404745</v>
      </c>
      <c r="J26" s="22">
        <v>108.25324739262783</v>
      </c>
      <c r="K26" s="110">
        <v>0.23537846862984735</v>
      </c>
      <c r="L26" s="476">
        <v>4.318180977871422E-2</v>
      </c>
      <c r="M26" s="476">
        <v>4.2214750202208995E-2</v>
      </c>
      <c r="N26" s="476">
        <v>4.256002566557604E-2</v>
      </c>
      <c r="P26" s="819">
        <v>326.24296674488437</v>
      </c>
      <c r="Q26" s="225">
        <v>0.82278481012658267</v>
      </c>
      <c r="R26" s="820">
        <v>16.061192208978873</v>
      </c>
      <c r="S26" s="225">
        <v>4.0506329113923947E-2</v>
      </c>
      <c r="T26" s="820">
        <v>42.160629548569567</v>
      </c>
      <c r="U26" s="225">
        <v>0.10632911392405042</v>
      </c>
      <c r="V26" s="820">
        <v>4.0152980522447201</v>
      </c>
      <c r="W26" s="225">
        <v>1.0126582278480992E-2</v>
      </c>
      <c r="X26" s="820">
        <v>8.0305961044894403</v>
      </c>
      <c r="Y26" s="225">
        <v>2.0253164556961984E-2</v>
      </c>
      <c r="Z26" s="73">
        <v>396.51068265916695</v>
      </c>
      <c r="AB26" s="7" t="s">
        <v>4</v>
      </c>
      <c r="AC26" s="22">
        <v>35.133857957141302</v>
      </c>
      <c r="AD26" s="23">
        <v>6.1837455830388688E-2</v>
      </c>
      <c r="AE26" s="22">
        <v>0</v>
      </c>
      <c r="AF26" s="23">
        <v>0</v>
      </c>
      <c r="AG26" s="22">
        <v>505.92755458283477</v>
      </c>
      <c r="AH26" s="23">
        <v>0.89045936395759717</v>
      </c>
      <c r="AI26" s="22">
        <v>13.04971866979534</v>
      </c>
      <c r="AJ26" s="23">
        <v>2.2968197879858654E-2</v>
      </c>
      <c r="AK26" s="22">
        <v>14.053543182856519</v>
      </c>
      <c r="AL26" s="23">
        <v>2.4734982332155472E-2</v>
      </c>
      <c r="AM26" s="30">
        <v>568.16467439262794</v>
      </c>
      <c r="AP26" s="34" t="s">
        <v>4</v>
      </c>
      <c r="AQ26" s="22">
        <v>340.29650992774123</v>
      </c>
      <c r="AR26" s="225">
        <v>0.85822784810126618</v>
      </c>
      <c r="AS26" s="22">
        <v>55.210348218364942</v>
      </c>
      <c r="AT26" s="225">
        <v>0.13924050632911358</v>
      </c>
      <c r="AU26" s="22">
        <v>1.00382451306118</v>
      </c>
      <c r="AV26" s="225">
        <v>2.5316455696202454E-3</v>
      </c>
      <c r="AW26" s="548">
        <v>1.00382451306118</v>
      </c>
      <c r="AX26" s="549">
        <v>2.3600136221073789E-4</v>
      </c>
      <c r="AY26" s="548">
        <v>0</v>
      </c>
      <c r="AZ26" s="549">
        <v>0</v>
      </c>
      <c r="BA26" s="548">
        <v>0</v>
      </c>
      <c r="BB26" s="549">
        <v>0</v>
      </c>
      <c r="BC26" s="548">
        <v>0</v>
      </c>
      <c r="BD26" s="549">
        <v>0</v>
      </c>
      <c r="BE26" s="73">
        <v>396.51068265916734</v>
      </c>
      <c r="BG26" s="34" t="s">
        <v>4</v>
      </c>
      <c r="BH26" s="22">
        <v>5.0191225653059002</v>
      </c>
      <c r="BI26" s="225">
        <v>1.265822784810128E-2</v>
      </c>
      <c r="BJ26" s="22">
        <v>14.053543182856515</v>
      </c>
      <c r="BK26" s="225">
        <v>3.5443037974683567E-2</v>
      </c>
      <c r="BL26" s="22">
        <v>81.309785557955564</v>
      </c>
      <c r="BM26" s="225">
        <v>0.20506329113924068</v>
      </c>
      <c r="BN26" s="22">
        <v>150.57367695917668</v>
      </c>
      <c r="BO26" s="225">
        <v>0.37974683544303756</v>
      </c>
      <c r="BP26" s="22">
        <v>96.367153253873198</v>
      </c>
      <c r="BQ26" s="225">
        <v>0.24303797468354435</v>
      </c>
      <c r="BR26" s="22">
        <v>49.187401139997846</v>
      </c>
      <c r="BS26" s="225">
        <v>0.12405063291139259</v>
      </c>
      <c r="BT26" s="73">
        <v>396.5106826591657</v>
      </c>
      <c r="BV26" s="99">
        <v>0.82784810126582242</v>
      </c>
      <c r="BW26" s="384" t="s">
        <v>4</v>
      </c>
      <c r="BX26" s="388">
        <v>157.60044855060491</v>
      </c>
      <c r="BY26" s="532">
        <v>0.39746835443037959</v>
      </c>
      <c r="BZ26" s="388">
        <v>170.65016722040019</v>
      </c>
      <c r="CA26" s="532">
        <v>0.43037974683544283</v>
      </c>
      <c r="CB26" s="388">
        <v>41.156805035508384</v>
      </c>
      <c r="CC26" s="532">
        <v>0.10379746835443059</v>
      </c>
      <c r="CD26" s="388">
        <v>15.057367695917694</v>
      </c>
      <c r="CE26" s="532">
        <v>3.7974683544303854E-2</v>
      </c>
      <c r="CF26" s="388">
        <v>12.045894156734157</v>
      </c>
      <c r="CG26" s="532">
        <v>3.0379746835443089E-2</v>
      </c>
      <c r="CH26" s="534">
        <v>396.51068265916535</v>
      </c>
      <c r="CI26" s="603"/>
      <c r="CJ26" s="384" t="s">
        <v>4</v>
      </c>
      <c r="CK26" s="388">
        <v>328.25061577100507</v>
      </c>
      <c r="CL26" s="532">
        <v>0.82784810126582242</v>
      </c>
      <c r="CM26" s="388">
        <v>56.214172731426075</v>
      </c>
      <c r="CN26" s="532">
        <v>0.14177215189873446</v>
      </c>
      <c r="CO26" s="388">
        <v>12.045894156734157</v>
      </c>
      <c r="CP26" s="532">
        <v>3.0379746835443092E-2</v>
      </c>
      <c r="CQ26" s="534">
        <v>396.5106826591653</v>
      </c>
      <c r="CS26" s="384" t="s">
        <v>4</v>
      </c>
      <c r="CT26" s="388">
        <v>19.072665748162411</v>
      </c>
      <c r="CU26" s="532">
        <v>4.8101265822784837E-2</v>
      </c>
      <c r="CV26" s="388">
        <v>15.057367695917694</v>
      </c>
      <c r="CW26" s="532">
        <v>3.7974683544303819E-2</v>
      </c>
      <c r="CX26" s="388">
        <v>32.12238441795774</v>
      </c>
      <c r="CY26" s="532">
        <v>8.1012658227848131E-2</v>
      </c>
      <c r="CZ26" s="388">
        <v>86.328908123261442</v>
      </c>
      <c r="DA26" s="532">
        <v>0.21772151898734191</v>
      </c>
      <c r="DB26" s="388">
        <v>104.3977493583626</v>
      </c>
      <c r="DC26" s="532">
        <v>0.26329113924050629</v>
      </c>
      <c r="DD26" s="388">
        <v>139.53160731550375</v>
      </c>
      <c r="DE26" s="532">
        <v>0.35189873417721484</v>
      </c>
      <c r="DF26" s="534">
        <v>396.5106826591657</v>
      </c>
    </row>
    <row r="27" spans="1:110" x14ac:dyDescent="0.2">
      <c r="A27" s="1">
        <v>97208</v>
      </c>
      <c r="B27" s="34" t="s">
        <v>7</v>
      </c>
      <c r="C27" s="22">
        <v>156</v>
      </c>
      <c r="D27" s="14">
        <v>945</v>
      </c>
      <c r="E27" s="23">
        <v>0.16507936507936508</v>
      </c>
      <c r="F27" s="22">
        <v>162</v>
      </c>
      <c r="G27" s="23">
        <v>0.18556701030927836</v>
      </c>
      <c r="H27" s="22">
        <v>187</v>
      </c>
      <c r="I27" s="23">
        <v>0.23001230012300122</v>
      </c>
      <c r="J27" s="22">
        <v>25</v>
      </c>
      <c r="K27" s="110">
        <v>0.15432098765432098</v>
      </c>
      <c r="L27" s="476">
        <v>2.9118341261692215E-2</v>
      </c>
      <c r="M27" s="476">
        <v>4.2021742534186224E-3</v>
      </c>
      <c r="N27" s="476">
        <v>1.3030785239185994E-2</v>
      </c>
      <c r="P27" s="819">
        <v>115</v>
      </c>
      <c r="Q27" s="225">
        <v>0.84558823529411764</v>
      </c>
      <c r="R27" s="820">
        <v>7</v>
      </c>
      <c r="S27" s="225">
        <v>5.1470588235294115E-2</v>
      </c>
      <c r="T27" s="820">
        <v>0</v>
      </c>
      <c r="U27" s="225">
        <v>0</v>
      </c>
      <c r="V27" s="820">
        <v>1</v>
      </c>
      <c r="W27" s="225">
        <v>7.3529411764705881E-3</v>
      </c>
      <c r="X27" s="820">
        <v>13</v>
      </c>
      <c r="Y27" s="225">
        <v>9.5588235294117641E-2</v>
      </c>
      <c r="Z27" s="73">
        <v>136</v>
      </c>
      <c r="AB27" s="7" t="s">
        <v>7</v>
      </c>
      <c r="AC27" s="22">
        <v>6</v>
      </c>
      <c r="AD27" s="23">
        <v>3.2085561497326207E-2</v>
      </c>
      <c r="AE27" s="22">
        <v>0</v>
      </c>
      <c r="AF27" s="23">
        <v>0</v>
      </c>
      <c r="AG27" s="22">
        <v>179</v>
      </c>
      <c r="AH27" s="23">
        <v>0.95721925133689845</v>
      </c>
      <c r="AI27" s="22">
        <v>0</v>
      </c>
      <c r="AJ27" s="23">
        <v>0</v>
      </c>
      <c r="AK27" s="22">
        <v>2</v>
      </c>
      <c r="AL27" s="23">
        <v>1.06951871657754E-2</v>
      </c>
      <c r="AM27" s="30">
        <v>187</v>
      </c>
      <c r="AP27" s="34" t="s">
        <v>7</v>
      </c>
      <c r="AQ27" s="22">
        <v>133</v>
      </c>
      <c r="AR27" s="225">
        <v>0.9779411764705882</v>
      </c>
      <c r="AS27" s="22">
        <v>3</v>
      </c>
      <c r="AT27" s="225">
        <v>2.2058823529411766E-2</v>
      </c>
      <c r="AU27" s="22">
        <v>0</v>
      </c>
      <c r="AV27" s="225">
        <v>0</v>
      </c>
      <c r="AW27" s="548">
        <v>0</v>
      </c>
      <c r="AX27" s="549">
        <v>2.3600136221073789E-4</v>
      </c>
      <c r="AY27" s="548">
        <v>0</v>
      </c>
      <c r="AZ27" s="549">
        <v>0</v>
      </c>
      <c r="BA27" s="548">
        <v>0</v>
      </c>
      <c r="BB27" s="549">
        <v>0</v>
      </c>
      <c r="BC27" s="548">
        <v>0</v>
      </c>
      <c r="BD27" s="549">
        <v>0</v>
      </c>
      <c r="BE27" s="73">
        <v>136</v>
      </c>
      <c r="BG27" s="34" t="s">
        <v>7</v>
      </c>
      <c r="BH27" s="22">
        <v>1</v>
      </c>
      <c r="BI27" s="225">
        <v>7.3529411764705881E-3</v>
      </c>
      <c r="BJ27" s="22">
        <v>18</v>
      </c>
      <c r="BK27" s="225">
        <v>0.13235294117647059</v>
      </c>
      <c r="BL27" s="22">
        <v>37</v>
      </c>
      <c r="BM27" s="225">
        <v>0.27205882352941174</v>
      </c>
      <c r="BN27" s="22">
        <v>55</v>
      </c>
      <c r="BO27" s="225">
        <v>0.40441176470588236</v>
      </c>
      <c r="BP27" s="22">
        <v>17</v>
      </c>
      <c r="BQ27" s="225">
        <v>0.125</v>
      </c>
      <c r="BR27" s="22">
        <v>8</v>
      </c>
      <c r="BS27" s="225">
        <v>5.8823529411764705E-2</v>
      </c>
      <c r="BT27" s="73">
        <v>136</v>
      </c>
      <c r="BV27" s="99">
        <v>0.80147058823529405</v>
      </c>
      <c r="BW27" s="384" t="s">
        <v>7</v>
      </c>
      <c r="BX27" s="388">
        <v>70</v>
      </c>
      <c r="BY27" s="532">
        <v>0.51470588235294112</v>
      </c>
      <c r="BZ27" s="388">
        <v>39</v>
      </c>
      <c r="CA27" s="532">
        <v>0.28676470588235292</v>
      </c>
      <c r="CB27" s="388">
        <v>12</v>
      </c>
      <c r="CC27" s="532">
        <v>8.8235294117647065E-2</v>
      </c>
      <c r="CD27" s="388">
        <v>11</v>
      </c>
      <c r="CE27" s="532">
        <v>8.0882352941176475E-2</v>
      </c>
      <c r="CF27" s="388">
        <v>4</v>
      </c>
      <c r="CG27" s="532">
        <v>2.9411764705882353E-2</v>
      </c>
      <c r="CH27" s="534">
        <v>136</v>
      </c>
      <c r="CI27" s="603"/>
      <c r="CJ27" s="384" t="s">
        <v>7</v>
      </c>
      <c r="CK27" s="388">
        <v>109</v>
      </c>
      <c r="CL27" s="532">
        <v>0.80147058823529416</v>
      </c>
      <c r="CM27" s="388">
        <v>23</v>
      </c>
      <c r="CN27" s="532">
        <v>0.16911764705882354</v>
      </c>
      <c r="CO27" s="388">
        <v>4</v>
      </c>
      <c r="CP27" s="532">
        <v>2.9411764705882353E-2</v>
      </c>
      <c r="CQ27" s="534">
        <v>136</v>
      </c>
      <c r="CS27" s="384" t="s">
        <v>7</v>
      </c>
      <c r="CT27" s="388">
        <v>5</v>
      </c>
      <c r="CU27" s="532">
        <v>3.6764705882352942E-2</v>
      </c>
      <c r="CV27" s="388">
        <v>7</v>
      </c>
      <c r="CW27" s="532">
        <v>5.1470588235294115E-2</v>
      </c>
      <c r="CX27" s="388">
        <v>12</v>
      </c>
      <c r="CY27" s="532">
        <v>8.8235294117647065E-2</v>
      </c>
      <c r="CZ27" s="388">
        <v>21</v>
      </c>
      <c r="DA27" s="532">
        <v>0.15441176470588236</v>
      </c>
      <c r="DB27" s="388">
        <v>19</v>
      </c>
      <c r="DC27" s="532">
        <v>0.13970588235294118</v>
      </c>
      <c r="DD27" s="388">
        <v>72</v>
      </c>
      <c r="DE27" s="532">
        <v>0.52941176470588236</v>
      </c>
      <c r="DF27" s="534">
        <v>136</v>
      </c>
    </row>
    <row r="28" spans="1:110" x14ac:dyDescent="0.2">
      <c r="A28" s="1">
        <v>97218</v>
      </c>
      <c r="B28" s="34" t="s">
        <v>15</v>
      </c>
      <c r="C28" s="22">
        <v>745</v>
      </c>
      <c r="D28" s="14">
        <v>5392</v>
      </c>
      <c r="E28" s="23">
        <v>0.13816765578635015</v>
      </c>
      <c r="F28" s="22">
        <v>905.79350499999998</v>
      </c>
      <c r="G28" s="23">
        <v>0.17588223391227878</v>
      </c>
      <c r="H28" s="22">
        <v>1062.5556976431872</v>
      </c>
      <c r="I28" s="23">
        <v>0.21162232576044357</v>
      </c>
      <c r="J28" s="22">
        <v>156.76219264318718</v>
      </c>
      <c r="K28" s="110">
        <v>0.17306614783375729</v>
      </c>
      <c r="L28" s="476">
        <v>3.2439235204791972E-2</v>
      </c>
      <c r="M28" s="476">
        <v>2.1951594255614104E-2</v>
      </c>
      <c r="N28" s="476">
        <v>2.5684894020643556E-2</v>
      </c>
      <c r="P28" s="819">
        <v>593.3764923304775</v>
      </c>
      <c r="Q28" s="225">
        <v>0.83310344827586291</v>
      </c>
      <c r="R28" s="820">
        <v>41.261279268013098</v>
      </c>
      <c r="S28" s="225">
        <v>5.7931034482758346E-2</v>
      </c>
      <c r="T28" s="820">
        <v>23.577873867436068</v>
      </c>
      <c r="U28" s="225">
        <v>3.3103448275861924E-2</v>
      </c>
      <c r="V28" s="820">
        <v>1.96482282228634</v>
      </c>
      <c r="W28" s="225">
        <v>2.7586206896551618E-3</v>
      </c>
      <c r="X28" s="820">
        <v>52.06780479058795</v>
      </c>
      <c r="Y28" s="225">
        <v>7.310344827586171E-2</v>
      </c>
      <c r="Z28" s="73">
        <v>712.24827307880093</v>
      </c>
      <c r="AB28" s="7" t="s">
        <v>15</v>
      </c>
      <c r="AC28" s="22">
        <v>26.525108100865562</v>
      </c>
      <c r="AD28" s="23">
        <v>2.4963499004993204E-2</v>
      </c>
      <c r="AE28" s="22">
        <v>0</v>
      </c>
      <c r="AF28" s="23">
        <v>0</v>
      </c>
      <c r="AG28" s="22">
        <v>1002.6286015634538</v>
      </c>
      <c r="AH28" s="23">
        <v>0.94360098372945977</v>
      </c>
      <c r="AI28" s="22">
        <v>15.718582578290704</v>
      </c>
      <c r="AJ28" s="23">
        <v>1.4793184595551529E-2</v>
      </c>
      <c r="AK28" s="22">
        <v>17.683405400577044</v>
      </c>
      <c r="AL28" s="23">
        <v>1.6642332669995472E-2</v>
      </c>
      <c r="AM28" s="30">
        <v>1062.5556976431872</v>
      </c>
      <c r="AP28" s="34" t="s">
        <v>15</v>
      </c>
      <c r="AQ28" s="22">
        <v>670.00458239964519</v>
      </c>
      <c r="AR28" s="225">
        <v>0.9406896551724141</v>
      </c>
      <c r="AS28" s="22">
        <v>39.296456445726761</v>
      </c>
      <c r="AT28" s="225">
        <v>5.5172413793103142E-2</v>
      </c>
      <c r="AU28" s="22">
        <v>2.9472342334295099</v>
      </c>
      <c r="AV28" s="225">
        <v>4.1379310344827397E-3</v>
      </c>
      <c r="AW28" s="548">
        <v>0</v>
      </c>
      <c r="AX28" s="549">
        <v>2.3600136221073789E-4</v>
      </c>
      <c r="AY28" s="548">
        <v>0</v>
      </c>
      <c r="AZ28" s="549">
        <v>0</v>
      </c>
      <c r="BA28" s="548">
        <v>2.9472342334295099</v>
      </c>
      <c r="BB28" s="549">
        <v>0</v>
      </c>
      <c r="BC28" s="548">
        <v>0</v>
      </c>
      <c r="BD28" s="549">
        <v>4.926108374384227E-3</v>
      </c>
      <c r="BE28" s="73">
        <v>712.2482730788015</v>
      </c>
      <c r="BG28" s="34" t="s">
        <v>15</v>
      </c>
      <c r="BH28" s="22">
        <v>13.75375975600438</v>
      </c>
      <c r="BI28" s="225">
        <v>1.9310344827586159E-2</v>
      </c>
      <c r="BJ28" s="22">
        <v>38.314045034583593</v>
      </c>
      <c r="BK28" s="225">
        <v>5.3793103448275675E-2</v>
      </c>
      <c r="BL28" s="22">
        <v>135.57277473775775</v>
      </c>
      <c r="BM28" s="225">
        <v>0.19034482758620683</v>
      </c>
      <c r="BN28" s="22">
        <v>264.26866959751374</v>
      </c>
      <c r="BO28" s="225">
        <v>0.37103448275862116</v>
      </c>
      <c r="BP28" s="22">
        <v>176.83405400577112</v>
      </c>
      <c r="BQ28" s="225">
        <v>0.24827586206896562</v>
      </c>
      <c r="BR28" s="22">
        <v>83.504969947169471</v>
      </c>
      <c r="BS28" s="225">
        <v>0.11724137931034456</v>
      </c>
      <c r="BT28" s="73">
        <v>712.24827307880003</v>
      </c>
      <c r="BV28" s="99">
        <v>0.84000000000000064</v>
      </c>
      <c r="BW28" s="384" t="s">
        <v>15</v>
      </c>
      <c r="BX28" s="388">
        <v>287.84654346494995</v>
      </c>
      <c r="BY28" s="532">
        <v>0.40413793103448303</v>
      </c>
      <c r="BZ28" s="388">
        <v>310.44200592124298</v>
      </c>
      <c r="CA28" s="532">
        <v>0.4358620689655176</v>
      </c>
      <c r="CB28" s="388">
        <v>65.821564546592313</v>
      </c>
      <c r="CC28" s="532">
        <v>9.2413793103447869E-2</v>
      </c>
      <c r="CD28" s="388">
        <v>27.507519512008741</v>
      </c>
      <c r="CE28" s="532">
        <v>3.8620689655172263E-2</v>
      </c>
      <c r="CF28" s="388">
        <v>20.630639634006563</v>
      </c>
      <c r="CG28" s="532">
        <v>2.8965517241379204E-2</v>
      </c>
      <c r="CH28" s="534">
        <v>712.24827307880059</v>
      </c>
      <c r="CI28" s="603"/>
      <c r="CJ28" s="384" t="s">
        <v>15</v>
      </c>
      <c r="CK28" s="388">
        <v>598.28854938619293</v>
      </c>
      <c r="CL28" s="532">
        <v>0.84000000000000064</v>
      </c>
      <c r="CM28" s="388">
        <v>93.329084058601055</v>
      </c>
      <c r="CN28" s="532">
        <v>0.13103448275862012</v>
      </c>
      <c r="CO28" s="388">
        <v>20.630639634006563</v>
      </c>
      <c r="CP28" s="532">
        <v>2.8965517241379204E-2</v>
      </c>
      <c r="CQ28" s="534">
        <v>712.24827307880059</v>
      </c>
      <c r="CS28" s="384" t="s">
        <v>15</v>
      </c>
      <c r="CT28" s="388">
        <v>33.401987978867751</v>
      </c>
      <c r="CU28" s="532">
        <v>4.6896551724137786E-2</v>
      </c>
      <c r="CV28" s="388">
        <v>52.06780479058795</v>
      </c>
      <c r="CW28" s="532">
        <v>7.3103448275861821E-2</v>
      </c>
      <c r="CX28" s="388">
        <v>60.909507490876464</v>
      </c>
      <c r="CY28" s="532">
        <v>8.5517241379310049E-2</v>
      </c>
      <c r="CZ28" s="388">
        <v>93.329084058601225</v>
      </c>
      <c r="DA28" s="532">
        <v>0.13103448275862051</v>
      </c>
      <c r="DB28" s="388">
        <v>144.41447743804633</v>
      </c>
      <c r="DC28" s="532">
        <v>0.20275862068965522</v>
      </c>
      <c r="DD28" s="388">
        <v>328.12541132182014</v>
      </c>
      <c r="DE28" s="532">
        <v>0.46068965517241472</v>
      </c>
      <c r="DF28" s="534">
        <v>712.2482730787998</v>
      </c>
    </row>
    <row r="29" spans="1:110" x14ac:dyDescent="0.2">
      <c r="A29" s="1">
        <v>97233</v>
      </c>
      <c r="B29" s="34" t="s">
        <v>16</v>
      </c>
      <c r="C29" s="22">
        <v>252</v>
      </c>
      <c r="D29" s="14">
        <v>1934</v>
      </c>
      <c r="E29" s="23">
        <v>0.13029989658738367</v>
      </c>
      <c r="F29" s="22">
        <v>330.39942800000006</v>
      </c>
      <c r="G29" s="23">
        <v>0.17830514202822731</v>
      </c>
      <c r="H29" s="22">
        <v>432.07049722274797</v>
      </c>
      <c r="I29" s="23">
        <v>0.23019206032112305</v>
      </c>
      <c r="J29" s="22">
        <v>101.67106922274792</v>
      </c>
      <c r="K29" s="110">
        <v>0.30772168656038928</v>
      </c>
      <c r="L29" s="476">
        <v>5.5122939538469584E-2</v>
      </c>
      <c r="M29" s="476">
        <v>3.0554518414529719E-2</v>
      </c>
      <c r="N29" s="476">
        <v>3.9262581483557213E-2</v>
      </c>
      <c r="P29" s="819">
        <v>258.43548823029755</v>
      </c>
      <c r="Q29" s="225">
        <v>0.86045150206641241</v>
      </c>
      <c r="R29" s="820">
        <v>16.962947103919198</v>
      </c>
      <c r="S29" s="225">
        <v>5.6477511718645006E-2</v>
      </c>
      <c r="T29" s="820">
        <v>3.9912816715104</v>
      </c>
      <c r="U29" s="225">
        <v>1.3288826286740003E-2</v>
      </c>
      <c r="V29" s="820">
        <v>2.0003929296713601</v>
      </c>
      <c r="W29" s="225">
        <v>6.6602350661876478E-3</v>
      </c>
      <c r="X29" s="820">
        <v>18.958587939674395</v>
      </c>
      <c r="Y29" s="225">
        <v>6.3121924862014997E-2</v>
      </c>
      <c r="Z29" s="73">
        <v>300.3486978750729</v>
      </c>
      <c r="AB29" s="7" t="s">
        <v>16</v>
      </c>
      <c r="AC29" s="22">
        <v>17.960767521796747</v>
      </c>
      <c r="AD29" s="23">
        <v>4.1569067171316997E-2</v>
      </c>
      <c r="AE29" s="22">
        <v>0</v>
      </c>
      <c r="AF29" s="23">
        <v>0</v>
      </c>
      <c r="AG29" s="22">
        <v>393.14599673768942</v>
      </c>
      <c r="AH29" s="23">
        <v>0.90991169095030433</v>
      </c>
      <c r="AI29" s="22">
        <v>5.9869225072655823</v>
      </c>
      <c r="AJ29" s="23">
        <v>1.3856355723772333E-2</v>
      </c>
      <c r="AK29" s="22">
        <v>14.976810455996286</v>
      </c>
      <c r="AL29" s="23">
        <v>3.466288615460638E-2</v>
      </c>
      <c r="AM29" s="30">
        <v>432.07049722274803</v>
      </c>
      <c r="AP29" s="34" t="s">
        <v>16</v>
      </c>
      <c r="AQ29" s="22">
        <v>287.37228034874852</v>
      </c>
      <c r="AR29" s="225">
        <v>0.95679549264527741</v>
      </c>
      <c r="AS29" s="22">
        <v>9.9782041787760001</v>
      </c>
      <c r="AT29" s="225">
        <v>3.3222065716849943E-2</v>
      </c>
      <c r="AU29" s="22">
        <v>2.9982133475489601</v>
      </c>
      <c r="AV29" s="225">
        <v>9.9824416378726296E-3</v>
      </c>
      <c r="AW29" s="548">
        <v>0</v>
      </c>
      <c r="AX29" s="549">
        <v>2.3600136221073789E-4</v>
      </c>
      <c r="AY29" s="548">
        <v>2.0003929296713601</v>
      </c>
      <c r="AZ29" s="549">
        <v>0</v>
      </c>
      <c r="BA29" s="548">
        <v>0.99782041787760001</v>
      </c>
      <c r="BB29" s="549">
        <v>0</v>
      </c>
      <c r="BC29" s="548">
        <v>0</v>
      </c>
      <c r="BD29" s="549">
        <v>0</v>
      </c>
      <c r="BE29" s="73">
        <v>300.34869787507347</v>
      </c>
      <c r="BG29" s="34" t="s">
        <v>16</v>
      </c>
      <c r="BH29" s="22">
        <v>4.989102089388</v>
      </c>
      <c r="BI29" s="225">
        <v>1.6611032858424957E-2</v>
      </c>
      <c r="BJ29" s="22">
        <v>14.967306268164</v>
      </c>
      <c r="BK29" s="225">
        <v>4.9833098575274869E-2</v>
      </c>
      <c r="BL29" s="22">
        <v>78.827813012330395</v>
      </c>
      <c r="BM29" s="225">
        <v>0.26245431916311429</v>
      </c>
      <c r="BN29" s="22">
        <v>95.793136163207762</v>
      </c>
      <c r="BO29" s="225">
        <v>0.31893974184316826</v>
      </c>
      <c r="BP29" s="22">
        <v>66.856344044757208</v>
      </c>
      <c r="BQ29" s="225">
        <v>0.222595751264303</v>
      </c>
      <c r="BR29" s="22">
        <v>38.914996297226359</v>
      </c>
      <c r="BS29" s="225">
        <v>0.12956605629571452</v>
      </c>
      <c r="BT29" s="73">
        <v>300.34869787507375</v>
      </c>
      <c r="BV29" s="99">
        <v>0.87375615027597053</v>
      </c>
      <c r="BW29" s="384" t="s">
        <v>16</v>
      </c>
      <c r="BX29" s="388">
        <v>125.72774869953592</v>
      </c>
      <c r="BY29" s="532">
        <v>0.4186059389937179</v>
      </c>
      <c r="BZ29" s="388">
        <v>136.70377329618947</v>
      </c>
      <c r="CA29" s="532">
        <v>0.45515021128225258</v>
      </c>
      <c r="CB29" s="388">
        <v>21.95204919330719</v>
      </c>
      <c r="CC29" s="532">
        <v>7.3088544577069661E-2</v>
      </c>
      <c r="CD29" s="388">
        <v>8.9803837608984001</v>
      </c>
      <c r="CE29" s="532">
        <v>2.9899859145164877E-2</v>
      </c>
      <c r="CF29" s="388">
        <v>6.9847429251432001</v>
      </c>
      <c r="CG29" s="532">
        <v>2.3255446001794904E-2</v>
      </c>
      <c r="CH29" s="534">
        <v>300.34869787507421</v>
      </c>
      <c r="CI29" s="603"/>
      <c r="CJ29" s="384" t="s">
        <v>16</v>
      </c>
      <c r="CK29" s="388">
        <v>262.4315219957254</v>
      </c>
      <c r="CL29" s="532">
        <v>0.87375615027597053</v>
      </c>
      <c r="CM29" s="388">
        <v>30.932432954205588</v>
      </c>
      <c r="CN29" s="532">
        <v>0.10298840372223453</v>
      </c>
      <c r="CO29" s="388">
        <v>6.9847429251432001</v>
      </c>
      <c r="CP29" s="532">
        <v>2.3255446001794904E-2</v>
      </c>
      <c r="CQ29" s="534">
        <v>300.34869787507421</v>
      </c>
      <c r="CS29" s="384" t="s">
        <v>16</v>
      </c>
      <c r="CT29" s="388">
        <v>6.9847429251432001</v>
      </c>
      <c r="CU29" s="532">
        <v>2.3255446001794935E-2</v>
      </c>
      <c r="CV29" s="388">
        <v>14.967306268164</v>
      </c>
      <c r="CW29" s="532">
        <v>4.9833098575274862E-2</v>
      </c>
      <c r="CX29" s="388">
        <v>39.912816715103958</v>
      </c>
      <c r="CY29" s="532">
        <v>0.13288826286739949</v>
      </c>
      <c r="CZ29" s="388">
        <v>52.884482147512735</v>
      </c>
      <c r="DA29" s="532">
        <v>0.17607694829930429</v>
      </c>
      <c r="DB29" s="388">
        <v>60.869421537491604</v>
      </c>
      <c r="DC29" s="532">
        <v>0.20266251183419301</v>
      </c>
      <c r="DD29" s="388">
        <v>124.72992828165832</v>
      </c>
      <c r="DE29" s="532">
        <v>0.41528373242203342</v>
      </c>
      <c r="DF29" s="534">
        <v>300.34869787507381</v>
      </c>
    </row>
    <row r="30" spans="1:110" x14ac:dyDescent="0.2">
      <c r="A30" s="1">
        <v>97219</v>
      </c>
      <c r="B30" s="34" t="s">
        <v>31</v>
      </c>
      <c r="C30" s="22">
        <v>320</v>
      </c>
      <c r="D30" s="14">
        <v>1844</v>
      </c>
      <c r="E30" s="23">
        <v>0.17353579175704989</v>
      </c>
      <c r="F30" s="22">
        <v>332.44295199999999</v>
      </c>
      <c r="G30" s="23">
        <v>0.19764741509967146</v>
      </c>
      <c r="H30" s="22">
        <v>315.77111969979404</v>
      </c>
      <c r="I30" s="23">
        <v>0.19348720569840322</v>
      </c>
      <c r="J30" s="22">
        <v>-16.671832300205949</v>
      </c>
      <c r="K30" s="110">
        <v>-5.0149453311935308E-2</v>
      </c>
      <c r="L30" s="476">
        <v>-1.0237363001106781E-2</v>
      </c>
      <c r="M30" s="476">
        <v>4.2475818062022164E-3</v>
      </c>
      <c r="N30" s="476">
        <v>-9.4978790778699196E-4</v>
      </c>
      <c r="P30" s="819">
        <v>174.50756945084447</v>
      </c>
      <c r="Q30" s="225">
        <v>0.80090497737556521</v>
      </c>
      <c r="R30" s="820">
        <v>17.746532486526604</v>
      </c>
      <c r="S30" s="225">
        <v>8.144796380090516E-2</v>
      </c>
      <c r="T30" s="820">
        <v>8.8732662432633003</v>
      </c>
      <c r="U30" s="225">
        <v>4.0723981900452573E-2</v>
      </c>
      <c r="V30" s="820">
        <v>0.98591847147370004</v>
      </c>
      <c r="W30" s="225">
        <v>4.5248868778280634E-3</v>
      </c>
      <c r="X30" s="820">
        <v>15.774695543579206</v>
      </c>
      <c r="Y30" s="225">
        <v>7.2398190045249042E-2</v>
      </c>
      <c r="Z30" s="73">
        <v>217.88798219568727</v>
      </c>
      <c r="AB30" s="7" t="s">
        <v>31</v>
      </c>
      <c r="AC30" s="22">
        <v>7.8873477717895675</v>
      </c>
      <c r="AD30" s="23">
        <v>2.4978053025520912E-2</v>
      </c>
      <c r="AE30" s="22">
        <v>0</v>
      </c>
      <c r="AF30" s="23">
        <v>0</v>
      </c>
      <c r="AG30" s="22">
        <v>293.99775067890937</v>
      </c>
      <c r="AH30" s="23">
        <v>0.93104699048606843</v>
      </c>
      <c r="AI30" s="22">
        <v>1.9718369429473921</v>
      </c>
      <c r="AJ30" s="23">
        <v>6.244513256380228E-3</v>
      </c>
      <c r="AK30" s="22">
        <v>11.914184306147753</v>
      </c>
      <c r="AL30" s="23">
        <v>3.7730443232030383E-2</v>
      </c>
      <c r="AM30" s="30">
        <v>315.7711196997941</v>
      </c>
      <c r="AP30" s="34" t="s">
        <v>31</v>
      </c>
      <c r="AQ30" s="22">
        <v>208.02879748095012</v>
      </c>
      <c r="AR30" s="225">
        <v>0.95475113122171928</v>
      </c>
      <c r="AS30" s="22">
        <v>9.8591847147370011</v>
      </c>
      <c r="AT30" s="225">
        <v>4.5248868778280667E-2</v>
      </c>
      <c r="AU30" s="22">
        <v>0</v>
      </c>
      <c r="AV30" s="225">
        <v>0</v>
      </c>
      <c r="AW30" s="548">
        <v>0</v>
      </c>
      <c r="AX30" s="549">
        <v>2.3600136221073789E-4</v>
      </c>
      <c r="AY30" s="548">
        <v>0</v>
      </c>
      <c r="AZ30" s="549">
        <v>0</v>
      </c>
      <c r="BA30" s="548">
        <v>0</v>
      </c>
      <c r="BB30" s="549">
        <v>0</v>
      </c>
      <c r="BC30" s="548">
        <v>0</v>
      </c>
      <c r="BD30" s="549">
        <v>0</v>
      </c>
      <c r="BE30" s="73">
        <v>217.88798219568713</v>
      </c>
      <c r="BG30" s="34" t="s">
        <v>31</v>
      </c>
      <c r="BH30" s="22">
        <v>1.9718369429474001</v>
      </c>
      <c r="BI30" s="225">
        <v>9.0497737556561042E-3</v>
      </c>
      <c r="BJ30" s="22">
        <v>25.633880258316196</v>
      </c>
      <c r="BK30" s="225">
        <v>0.11764705882352934</v>
      </c>
      <c r="BL30" s="22">
        <v>56.197352874000956</v>
      </c>
      <c r="BM30" s="225">
        <v>0.25791855203619923</v>
      </c>
      <c r="BN30" s="22">
        <v>59.155108288422063</v>
      </c>
      <c r="BO30" s="225">
        <v>0.2714932126696834</v>
      </c>
      <c r="BP30" s="22">
        <v>44.366331216316524</v>
      </c>
      <c r="BQ30" s="225">
        <v>0.20361990950226244</v>
      </c>
      <c r="BR30" s="22">
        <v>30.563472615684692</v>
      </c>
      <c r="BS30" s="225">
        <v>0.14027149321266957</v>
      </c>
      <c r="BT30" s="73">
        <v>217.88798219568781</v>
      </c>
      <c r="BV30" s="99">
        <v>0.85520361990950211</v>
      </c>
      <c r="BW30" s="384" t="s">
        <v>31</v>
      </c>
      <c r="BX30" s="388">
        <v>110.42286880505426</v>
      </c>
      <c r="BY30" s="532">
        <v>0.50678733031674172</v>
      </c>
      <c r="BZ30" s="388">
        <v>75.915722303474922</v>
      </c>
      <c r="CA30" s="532">
        <v>0.34841628959276044</v>
      </c>
      <c r="CB30" s="388">
        <v>17.746532486526604</v>
      </c>
      <c r="CC30" s="532">
        <v>8.1447963800905035E-2</v>
      </c>
      <c r="CD30" s="388">
        <v>4.9295923573685005</v>
      </c>
      <c r="CE30" s="532">
        <v>2.2624434389140285E-2</v>
      </c>
      <c r="CF30" s="388">
        <v>8.8732662432633003</v>
      </c>
      <c r="CG30" s="532">
        <v>4.0723981900452511E-2</v>
      </c>
      <c r="CH30" s="534">
        <v>217.88798219568758</v>
      </c>
      <c r="CI30" s="603"/>
      <c r="CJ30" s="384" t="s">
        <v>31</v>
      </c>
      <c r="CK30" s="388">
        <v>186.33859110852919</v>
      </c>
      <c r="CL30" s="532">
        <v>0.85520361990950222</v>
      </c>
      <c r="CM30" s="388">
        <v>22.676124843895103</v>
      </c>
      <c r="CN30" s="532">
        <v>0.10407239819004532</v>
      </c>
      <c r="CO30" s="388">
        <v>8.8732662432633003</v>
      </c>
      <c r="CP30" s="532">
        <v>4.0723981900452511E-2</v>
      </c>
      <c r="CQ30" s="534">
        <v>217.88798219568758</v>
      </c>
      <c r="CS30" s="384" t="s">
        <v>31</v>
      </c>
      <c r="CT30" s="388">
        <v>6.9014293003159004</v>
      </c>
      <c r="CU30" s="532">
        <v>3.167420814479642E-2</v>
      </c>
      <c r="CV30" s="388">
        <v>8.8732662432633003</v>
      </c>
      <c r="CW30" s="532">
        <v>4.0723981900452538E-2</v>
      </c>
      <c r="CX30" s="388">
        <v>14.788777072105505</v>
      </c>
      <c r="CY30" s="532">
        <v>6.787330316742092E-2</v>
      </c>
      <c r="CZ30" s="388">
        <v>26.619798729789895</v>
      </c>
      <c r="DA30" s="532">
        <v>0.12217194570135759</v>
      </c>
      <c r="DB30" s="388">
        <v>26.619798729789895</v>
      </c>
      <c r="DC30" s="532">
        <v>0.12217194570135759</v>
      </c>
      <c r="DD30" s="388">
        <v>134.08491212042296</v>
      </c>
      <c r="DE30" s="532">
        <v>0.61538461538461497</v>
      </c>
      <c r="DF30" s="534">
        <v>217.88798219568744</v>
      </c>
    </row>
    <row r="31" spans="1:110" x14ac:dyDescent="0.2">
      <c r="A31" s="1">
        <v>97225</v>
      </c>
      <c r="B31" s="35" t="s">
        <v>20</v>
      </c>
      <c r="C31" s="24">
        <v>833</v>
      </c>
      <c r="D31" s="15">
        <v>4439</v>
      </c>
      <c r="E31" s="25">
        <v>0.18765487722460014</v>
      </c>
      <c r="F31" s="24">
        <v>871.39388399999996</v>
      </c>
      <c r="G31" s="25">
        <v>0.19381536565836299</v>
      </c>
      <c r="H31" s="24">
        <v>875.3471867825881</v>
      </c>
      <c r="I31" s="25">
        <v>0.20428172386991555</v>
      </c>
      <c r="J31" s="24">
        <v>3.9533027825881391</v>
      </c>
      <c r="K31" s="111">
        <v>4.5367575503756224E-3</v>
      </c>
      <c r="L31" s="476">
        <v>9.0570940442735726E-4</v>
      </c>
      <c r="M31" s="476">
        <v>5.0192715401311538E-3</v>
      </c>
      <c r="N31" s="476">
        <v>3.5482050563573342E-3</v>
      </c>
      <c r="P31" s="819">
        <v>472.15951423032499</v>
      </c>
      <c r="Q31" s="225">
        <v>0.73417721518987322</v>
      </c>
      <c r="R31" s="820">
        <v>53.932013478894902</v>
      </c>
      <c r="S31" s="225">
        <v>8.3860759493670903E-2</v>
      </c>
      <c r="T31" s="820">
        <v>69.19579087858213</v>
      </c>
      <c r="U31" s="225">
        <v>0.10759493670886076</v>
      </c>
      <c r="V31" s="820">
        <v>7.1230961198540506</v>
      </c>
      <c r="W31" s="225">
        <v>1.107594936708862E-2</v>
      </c>
      <c r="X31" s="820">
        <v>40.703406399165971</v>
      </c>
      <c r="Y31" s="225">
        <v>6.3291139240506347E-2</v>
      </c>
      <c r="Z31" s="73">
        <v>643.11382110682212</v>
      </c>
      <c r="AB31" s="8" t="s">
        <v>20</v>
      </c>
      <c r="AC31" s="22">
        <v>38.650704322970952</v>
      </c>
      <c r="AD31" s="25">
        <v>4.415471358859889E-2</v>
      </c>
      <c r="AE31" s="22">
        <v>0</v>
      </c>
      <c r="AF31" s="25">
        <v>0</v>
      </c>
      <c r="AG31" s="22">
        <v>805.54174806627839</v>
      </c>
      <c r="AH31" s="25">
        <v>0.92025399776186467</v>
      </c>
      <c r="AI31" s="22">
        <v>13.228607079728951</v>
      </c>
      <c r="AJ31" s="25">
        <v>1.5112411714432766E-2</v>
      </c>
      <c r="AK31" s="22">
        <v>17.926127313609882</v>
      </c>
      <c r="AL31" s="25">
        <v>2.0478876935103734E-2</v>
      </c>
      <c r="AM31" s="31">
        <v>875.3471867825881</v>
      </c>
      <c r="AP31" s="35" t="s">
        <v>20</v>
      </c>
      <c r="AQ31" s="24">
        <v>557.63666766857352</v>
      </c>
      <c r="AR31" s="221">
        <v>0.86708860759493678</v>
      </c>
      <c r="AS31" s="24">
        <v>79.371642478373616</v>
      </c>
      <c r="AT31" s="221">
        <v>0.12341772151898736</v>
      </c>
      <c r="AU31" s="24">
        <v>6.1055109598749002</v>
      </c>
      <c r="AV31" s="221">
        <v>9.4936708860759618E-3</v>
      </c>
      <c r="AW31" s="550">
        <v>0</v>
      </c>
      <c r="AX31" s="551">
        <v>2.3600136221073789E-4</v>
      </c>
      <c r="AY31" s="550">
        <v>0</v>
      </c>
      <c r="AZ31" s="551">
        <v>0</v>
      </c>
      <c r="BA31" s="550">
        <v>6.1055109598749002</v>
      </c>
      <c r="BB31" s="551">
        <v>0</v>
      </c>
      <c r="BC31" s="550">
        <v>0</v>
      </c>
      <c r="BD31" s="551">
        <v>0</v>
      </c>
      <c r="BE31" s="74">
        <v>643.113821106822</v>
      </c>
      <c r="BG31" s="35" t="s">
        <v>20</v>
      </c>
      <c r="BH31" s="24">
        <v>13.228607079728953</v>
      </c>
      <c r="BI31" s="221">
        <v>2.0569620253164587E-2</v>
      </c>
      <c r="BJ31" s="24">
        <v>71.230961198540427</v>
      </c>
      <c r="BK31" s="221">
        <v>0.1107594936708861</v>
      </c>
      <c r="BL31" s="24">
        <v>152.63777399687231</v>
      </c>
      <c r="BM31" s="221">
        <v>0.23734177215189875</v>
      </c>
      <c r="BN31" s="24">
        <v>206.56978747576719</v>
      </c>
      <c r="BO31" s="221">
        <v>0.32120253164556961</v>
      </c>
      <c r="BP31" s="24">
        <v>112.95195275768552</v>
      </c>
      <c r="BQ31" s="221">
        <v>0.17563291139240508</v>
      </c>
      <c r="BR31" s="24">
        <v>86.494738598227656</v>
      </c>
      <c r="BS31" s="221">
        <v>0.13449367088607597</v>
      </c>
      <c r="BT31" s="74">
        <v>643.113821106822</v>
      </c>
      <c r="BV31" s="99">
        <v>0.87183544303797444</v>
      </c>
      <c r="BW31" s="389" t="s">
        <v>20</v>
      </c>
      <c r="BX31" s="393">
        <v>330.71517699322334</v>
      </c>
      <c r="BY31" s="535">
        <v>0.51424050632911378</v>
      </c>
      <c r="BZ31" s="393">
        <v>229.9742461552876</v>
      </c>
      <c r="CA31" s="535">
        <v>0.35759493670886067</v>
      </c>
      <c r="CB31" s="393">
        <v>54.94959863887405</v>
      </c>
      <c r="CC31" s="535">
        <v>8.5443037974683556E-2</v>
      </c>
      <c r="CD31" s="393">
        <v>18.316532879624699</v>
      </c>
      <c r="CE31" s="535">
        <v>2.8481012658227875E-2</v>
      </c>
      <c r="CF31" s="393">
        <v>9.1582664398123512</v>
      </c>
      <c r="CG31" s="535">
        <v>1.4240506329113941E-2</v>
      </c>
      <c r="CH31" s="536">
        <v>643.11382110682212</v>
      </c>
      <c r="CI31" s="603"/>
      <c r="CJ31" s="389" t="s">
        <v>20</v>
      </c>
      <c r="CK31" s="393">
        <v>560.68942314851097</v>
      </c>
      <c r="CL31" s="535">
        <v>0.87183544303797456</v>
      </c>
      <c r="CM31" s="393">
        <v>73.266131518498753</v>
      </c>
      <c r="CN31" s="535">
        <v>0.11392405063291144</v>
      </c>
      <c r="CO31" s="393">
        <v>9.1582664398123512</v>
      </c>
      <c r="CP31" s="535">
        <v>1.4240506329113941E-2</v>
      </c>
      <c r="CQ31" s="536">
        <v>643.11382110682212</v>
      </c>
      <c r="CS31" s="389" t="s">
        <v>20</v>
      </c>
      <c r="CT31" s="393">
        <v>46.808917359040862</v>
      </c>
      <c r="CU31" s="535">
        <v>7.2784810126582306E-2</v>
      </c>
      <c r="CV31" s="393">
        <v>64.107865078686388</v>
      </c>
      <c r="CW31" s="535">
        <v>9.96835443037975E-2</v>
      </c>
      <c r="CX31" s="393">
        <v>52.914428318915753</v>
      </c>
      <c r="CY31" s="535">
        <v>8.2278481012658264E-2</v>
      </c>
      <c r="CZ31" s="393">
        <v>127.1981449973936</v>
      </c>
      <c r="DA31" s="535">
        <v>0.19778481012658228</v>
      </c>
      <c r="DB31" s="393">
        <v>81.406812798331913</v>
      </c>
      <c r="DC31" s="535">
        <v>0.12658227848101267</v>
      </c>
      <c r="DD31" s="393">
        <v>270.67765255445357</v>
      </c>
      <c r="DE31" s="535">
        <v>0.42088607594936711</v>
      </c>
      <c r="DF31" s="536">
        <v>643.113821106822</v>
      </c>
    </row>
    <row r="32" spans="1:110" x14ac:dyDescent="0.2">
      <c r="A32" s="3"/>
      <c r="B32" s="37" t="s">
        <v>37</v>
      </c>
      <c r="C32" s="26">
        <v>3316</v>
      </c>
      <c r="D32" s="26">
        <v>23436</v>
      </c>
      <c r="E32" s="27">
        <v>0.14149172213688344</v>
      </c>
      <c r="F32" s="26">
        <v>3964.4900980000002</v>
      </c>
      <c r="G32" s="27">
        <v>0.16669428154564186</v>
      </c>
      <c r="H32" s="26">
        <v>4460.0870219863737</v>
      </c>
      <c r="I32" s="27">
        <v>0.19058572010881009</v>
      </c>
      <c r="J32" s="26">
        <v>495.59692398637344</v>
      </c>
      <c r="K32" s="113">
        <v>0.125008995289556</v>
      </c>
      <c r="L32" s="478">
        <v>2.3837892815008921E-2</v>
      </c>
      <c r="M32" s="478">
        <v>2.0044695466358897E-2</v>
      </c>
      <c r="N32" s="478">
        <v>2.1397792828849127E-2</v>
      </c>
      <c r="P32" s="287">
        <v>2458.3467581311547</v>
      </c>
      <c r="Q32" s="218">
        <v>0.80182894193741805</v>
      </c>
      <c r="R32" s="219">
        <v>220.06392088942511</v>
      </c>
      <c r="S32" s="218">
        <v>7.177735210125856E-2</v>
      </c>
      <c r="T32" s="219">
        <v>174.83382692944383</v>
      </c>
      <c r="U32" s="218">
        <v>5.7024836711105885E-2</v>
      </c>
      <c r="V32" s="219">
        <v>24.097957957835572</v>
      </c>
      <c r="W32" s="218">
        <v>7.8599327244105628E-3</v>
      </c>
      <c r="X32" s="219">
        <v>188.58173707094011</v>
      </c>
      <c r="Y32" s="218">
        <v>6.1508936525806863E-2</v>
      </c>
      <c r="Z32" s="76">
        <v>3065.9242009787995</v>
      </c>
      <c r="AB32" s="9" t="s">
        <v>37</v>
      </c>
      <c r="AC32" s="26">
        <v>180.22608917567726</v>
      </c>
      <c r="AD32" s="27">
        <v>4.0408648595248842E-2</v>
      </c>
      <c r="AE32" s="26">
        <v>1</v>
      </c>
      <c r="AF32" s="27">
        <v>2.2421087191133626E-4</v>
      </c>
      <c r="AG32" s="26">
        <v>4114.3231412099885</v>
      </c>
      <c r="AH32" s="27">
        <v>0.92247597881567933</v>
      </c>
      <c r="AI32" s="26">
        <v>59.965763279384909</v>
      </c>
      <c r="AJ32" s="27">
        <v>1.3444976069699681E-2</v>
      </c>
      <c r="AK32" s="26">
        <v>104.57202832132297</v>
      </c>
      <c r="AL32" s="27">
        <v>2.3446185647460774E-2</v>
      </c>
      <c r="AM32" s="32">
        <v>4460.0870219863737</v>
      </c>
      <c r="AP32" s="37" t="s">
        <v>37</v>
      </c>
      <c r="AQ32" s="26">
        <v>2783.0468619225603</v>
      </c>
      <c r="AR32" s="218">
        <v>0.90773505132125243</v>
      </c>
      <c r="AS32" s="26">
        <v>264.81579237907079</v>
      </c>
      <c r="AT32" s="218">
        <v>8.6373887617485157E-2</v>
      </c>
      <c r="AU32" s="26">
        <v>18.061546677168408</v>
      </c>
      <c r="AV32" s="218">
        <v>5.8910610612624538E-3</v>
      </c>
      <c r="AW32" s="556">
        <v>1.00382451306118</v>
      </c>
      <c r="AX32" s="557">
        <v>3.3818922400383574E-4</v>
      </c>
      <c r="AY32" s="556">
        <v>3.00049279671906</v>
      </c>
      <c r="AZ32" s="557">
        <v>1.0127449131926067E-3</v>
      </c>
      <c r="BA32" s="556">
        <v>11.05223155023355</v>
      </c>
      <c r="BB32" s="557">
        <v>3.4362265471412183E-3</v>
      </c>
      <c r="BC32" s="556">
        <v>3.0049978171546203</v>
      </c>
      <c r="BD32" s="557">
        <v>2.0092480201123124E-3</v>
      </c>
      <c r="BE32" s="76">
        <v>3065.9242009787995</v>
      </c>
      <c r="BG32" s="37" t="s">
        <v>37</v>
      </c>
      <c r="BH32" s="26">
        <v>51.975855812834645</v>
      </c>
      <c r="BI32" s="218">
        <v>1.6952753038134892E-2</v>
      </c>
      <c r="BJ32" s="26">
        <v>256.30802198081091</v>
      </c>
      <c r="BK32" s="218">
        <v>8.3598942824152103E-2</v>
      </c>
      <c r="BL32" s="26">
        <v>705.74041504794695</v>
      </c>
      <c r="BM32" s="218">
        <v>0.23018847459524228</v>
      </c>
      <c r="BN32" s="26">
        <v>1061.6419221837978</v>
      </c>
      <c r="BO32" s="218">
        <v>0.34627141853176518</v>
      </c>
      <c r="BP32" s="26">
        <v>632.51577415873282</v>
      </c>
      <c r="BQ32" s="218">
        <v>0.20630509193828125</v>
      </c>
      <c r="BR32" s="26">
        <v>357.7422117946769</v>
      </c>
      <c r="BS32" s="218">
        <v>0.11668331907242432</v>
      </c>
      <c r="BT32" s="76">
        <v>3065.9242009787999</v>
      </c>
      <c r="BV32" s="99">
        <v>0.84368475442644209</v>
      </c>
      <c r="BW32" s="37" t="s">
        <v>37</v>
      </c>
      <c r="BX32" s="26">
        <v>1376.6693973374463</v>
      </c>
      <c r="BY32" s="218">
        <v>0.44902264605822362</v>
      </c>
      <c r="BZ32" s="26">
        <v>1210.0041092554395</v>
      </c>
      <c r="CA32" s="218">
        <v>0.39466210836821852</v>
      </c>
      <c r="CB32" s="26">
        <v>280.70484903623094</v>
      </c>
      <c r="CC32" s="218">
        <v>9.155635646393849E-2</v>
      </c>
      <c r="CD32" s="26">
        <v>115.82804686495194</v>
      </c>
      <c r="CE32" s="218">
        <v>3.7779161933609987E-2</v>
      </c>
      <c r="CF32" s="26">
        <v>82.717798484732668</v>
      </c>
      <c r="CG32" s="218">
        <v>2.69797271760094E-2</v>
      </c>
      <c r="CH32" s="76">
        <v>3065.9242009788013</v>
      </c>
      <c r="CI32" s="603"/>
      <c r="CJ32" s="37" t="s">
        <v>37</v>
      </c>
      <c r="CK32" s="26">
        <v>2586.673506592886</v>
      </c>
      <c r="CL32" s="218">
        <v>0.8436847544264422</v>
      </c>
      <c r="CM32" s="26">
        <v>396.53289590118283</v>
      </c>
      <c r="CN32" s="218">
        <v>0.12933551839754845</v>
      </c>
      <c r="CO32" s="26">
        <v>82.717798484732668</v>
      </c>
      <c r="CP32" s="218">
        <v>2.69797271760094E-2</v>
      </c>
      <c r="CQ32" s="76">
        <v>3065.9242009788013</v>
      </c>
      <c r="CS32" s="37" t="s">
        <v>37</v>
      </c>
      <c r="CT32" s="26">
        <v>143.1980642754063</v>
      </c>
      <c r="CU32" s="218">
        <v>4.6706328952845662E-2</v>
      </c>
      <c r="CV32" s="26">
        <v>203.1335838824748</v>
      </c>
      <c r="CW32" s="218">
        <v>6.6255253087347754E-2</v>
      </c>
      <c r="CX32" s="26">
        <v>287.751202236155</v>
      </c>
      <c r="CY32" s="218">
        <v>9.3854636766391719E-2</v>
      </c>
      <c r="CZ32" s="26">
        <v>545.53867353507349</v>
      </c>
      <c r="DA32" s="218">
        <v>0.17793612554443117</v>
      </c>
      <c r="DB32" s="26">
        <v>566.86152625476393</v>
      </c>
      <c r="DC32" s="218">
        <v>0.18489091350457809</v>
      </c>
      <c r="DD32" s="26">
        <v>1319.441150794926</v>
      </c>
      <c r="DE32" s="218">
        <v>0.43035674214440561</v>
      </c>
      <c r="DF32" s="76">
        <v>3065.9242009787995</v>
      </c>
    </row>
    <row r="33" spans="1:110" ht="13.5" thickBot="1" x14ac:dyDescent="0.25">
      <c r="A33" s="3"/>
      <c r="B33" s="36" t="s">
        <v>282</v>
      </c>
      <c r="C33" s="68">
        <v>14025</v>
      </c>
      <c r="D33" s="68">
        <v>108316</v>
      </c>
      <c r="E33" s="53">
        <v>0.12948225562243806</v>
      </c>
      <c r="F33" s="356">
        <v>17126.596288000001</v>
      </c>
      <c r="G33" s="357">
        <v>0.15551819087086138</v>
      </c>
      <c r="H33" s="68">
        <v>19425.86124621431</v>
      </c>
      <c r="I33" s="53">
        <v>0.18522518041338243</v>
      </c>
      <c r="J33" s="68">
        <v>2299.2649582143094</v>
      </c>
      <c r="K33" s="112">
        <v>0.13425113312359227</v>
      </c>
      <c r="L33" s="477">
        <v>2.5514592131364866E-2</v>
      </c>
      <c r="M33" s="477">
        <v>2.2447247391082392E-2</v>
      </c>
      <c r="N33" s="477">
        <v>2.3541673030480048E-2</v>
      </c>
      <c r="P33" s="286">
        <v>11143.714373784485</v>
      </c>
      <c r="Q33" s="215">
        <v>0.83619843174415254</v>
      </c>
      <c r="R33" s="216">
        <v>705.55181291065946</v>
      </c>
      <c r="S33" s="215">
        <v>5.2942968536421248E-2</v>
      </c>
      <c r="T33" s="216">
        <v>598.7519035688706</v>
      </c>
      <c r="U33" s="215">
        <v>4.4928951512428497E-2</v>
      </c>
      <c r="V33" s="216">
        <v>58.24676326630474</v>
      </c>
      <c r="W33" s="215">
        <v>4.3707017663730807E-3</v>
      </c>
      <c r="X33" s="216">
        <v>820.37383740909479</v>
      </c>
      <c r="Y33" s="215">
        <v>6.1558946440624589E-2</v>
      </c>
      <c r="Z33" s="75">
        <v>13326.638690939415</v>
      </c>
      <c r="AB33" s="11" t="s">
        <v>282</v>
      </c>
      <c r="AC33" s="68">
        <v>508.45561728651569</v>
      </c>
      <c r="AD33" s="53">
        <v>2.6174160869475115E-2</v>
      </c>
      <c r="AE33" s="68">
        <v>15.001829305937152</v>
      </c>
      <c r="AF33" s="53">
        <v>7.7226070524212618E-4</v>
      </c>
      <c r="AG33" s="68">
        <v>18163.376702304056</v>
      </c>
      <c r="AH33" s="53">
        <v>0.93501011214335294</v>
      </c>
      <c r="AI33" s="68">
        <v>337.32079915768213</v>
      </c>
      <c r="AJ33" s="53">
        <v>1.7364522215117688E-2</v>
      </c>
      <c r="AK33" s="68">
        <v>401.70629816012047</v>
      </c>
      <c r="AL33" s="53">
        <v>2.0678944066812199E-2</v>
      </c>
      <c r="AM33" s="48">
        <v>19425.86124621431</v>
      </c>
      <c r="AP33" s="36" t="s">
        <v>282</v>
      </c>
      <c r="AQ33" s="68">
        <v>11971.817824044458</v>
      </c>
      <c r="AR33" s="215">
        <v>0.89835929617752586</v>
      </c>
      <c r="AS33" s="68">
        <v>1295.9376107259429</v>
      </c>
      <c r="AT33" s="215">
        <v>9.7246518195716516E-2</v>
      </c>
      <c r="AU33" s="68">
        <v>58.558296254532209</v>
      </c>
      <c r="AV33" s="215">
        <v>4.3941856267575999E-3</v>
      </c>
      <c r="AW33" s="552">
        <v>3.50158392164413</v>
      </c>
      <c r="AX33" s="553">
        <v>3.4887097588792899E-4</v>
      </c>
      <c r="AY33" s="552">
        <v>3.00049279671906</v>
      </c>
      <c r="AZ33" s="553">
        <v>2.3310504046600836E-4</v>
      </c>
      <c r="BA33" s="552">
        <v>45.590085730795209</v>
      </c>
      <c r="BB33" s="553">
        <v>3.9480387051311358E-3</v>
      </c>
      <c r="BC33" s="552">
        <v>6.4661338053738202</v>
      </c>
      <c r="BD33" s="553">
        <v>7.3276077474418108E-4</v>
      </c>
      <c r="BE33" s="75">
        <v>13326.313731024933</v>
      </c>
      <c r="BG33" s="36" t="s">
        <v>282</v>
      </c>
      <c r="BH33" s="68">
        <v>134.34799163244293</v>
      </c>
      <c r="BI33" s="215">
        <v>1.008140693248635E-2</v>
      </c>
      <c r="BJ33" s="68">
        <v>857.86071777783161</v>
      </c>
      <c r="BK33" s="215">
        <v>6.4373444531824947E-2</v>
      </c>
      <c r="BL33" s="68">
        <v>3112.10516555084</v>
      </c>
      <c r="BM33" s="215">
        <v>0.23353083443514902</v>
      </c>
      <c r="BN33" s="68">
        <v>5266.5058831392989</v>
      </c>
      <c r="BO33" s="215">
        <v>0.39519600014206208</v>
      </c>
      <c r="BP33" s="68">
        <v>2841.827830270704</v>
      </c>
      <c r="BQ33" s="215">
        <v>0.2132493566960422</v>
      </c>
      <c r="BR33" s="68">
        <v>1113.6661426538299</v>
      </c>
      <c r="BS33" s="215">
        <v>8.3568957262435392E-2</v>
      </c>
      <c r="BT33" s="75">
        <v>13326.313731024948</v>
      </c>
      <c r="BV33" s="99">
        <v>0.84584257826949805</v>
      </c>
      <c r="BW33" s="36" t="s">
        <v>282</v>
      </c>
      <c r="BX33" s="68">
        <v>5824.0714480700226</v>
      </c>
      <c r="BY33" s="215">
        <v>0.43703544473150285</v>
      </c>
      <c r="BZ33" s="68">
        <v>5447.8921170083358</v>
      </c>
      <c r="CA33" s="215">
        <v>0.40880713353799519</v>
      </c>
      <c r="CB33" s="68">
        <v>1220.1963794001745</v>
      </c>
      <c r="CC33" s="215">
        <v>9.1562933608522135E-2</v>
      </c>
      <c r="CD33" s="68">
        <v>473.74148961732897</v>
      </c>
      <c r="CE33" s="215">
        <v>3.5549327381840995E-2</v>
      </c>
      <c r="CF33" s="68">
        <v>360.41229692908934</v>
      </c>
      <c r="CG33" s="215">
        <v>2.7045160740138855E-2</v>
      </c>
      <c r="CH33" s="75">
        <v>13326.313731024951</v>
      </c>
      <c r="CI33" s="603"/>
      <c r="CJ33" s="36" t="s">
        <v>282</v>
      </c>
      <c r="CK33" s="68">
        <v>11271.963565078357</v>
      </c>
      <c r="CL33" s="215">
        <v>0.84584257826949805</v>
      </c>
      <c r="CM33" s="68">
        <v>1693.9378690175035</v>
      </c>
      <c r="CN33" s="215">
        <v>0.12711226099036316</v>
      </c>
      <c r="CO33" s="68">
        <v>360.41229692908934</v>
      </c>
      <c r="CP33" s="215">
        <v>2.7045160740138859E-2</v>
      </c>
      <c r="CQ33" s="75">
        <v>13326.313731024949</v>
      </c>
      <c r="CS33" s="36" t="s">
        <v>282</v>
      </c>
      <c r="CT33" s="68">
        <v>408.56958725991575</v>
      </c>
      <c r="CU33" s="215">
        <v>3.0658860019836264E-2</v>
      </c>
      <c r="CV33" s="68">
        <v>721.97167452733015</v>
      </c>
      <c r="CW33" s="215">
        <v>5.4176397847103833E-2</v>
      </c>
      <c r="CX33" s="68">
        <v>977.37300525129854</v>
      </c>
      <c r="CY33" s="215">
        <v>7.3341587552143525E-2</v>
      </c>
      <c r="CZ33" s="68">
        <v>2066.60432927072</v>
      </c>
      <c r="DA33" s="215">
        <v>0.15507696809354454</v>
      </c>
      <c r="DB33" s="68">
        <v>2382.7606591046979</v>
      </c>
      <c r="DC33" s="215">
        <v>0.17880118292258126</v>
      </c>
      <c r="DD33" s="68">
        <v>6769.0344756109844</v>
      </c>
      <c r="DE33" s="215">
        <v>0.50794500356479066</v>
      </c>
      <c r="DF33" s="75">
        <v>13326.313731024946</v>
      </c>
    </row>
    <row r="34" spans="1:110" x14ac:dyDescent="0.2">
      <c r="A34" s="1">
        <v>97210</v>
      </c>
      <c r="B34" s="33" t="s">
        <v>33</v>
      </c>
      <c r="C34" s="70">
        <v>2093</v>
      </c>
      <c r="D34" s="13">
        <v>18533</v>
      </c>
      <c r="E34" s="52">
        <v>0.11293368585765931</v>
      </c>
      <c r="F34" s="70">
        <v>2867.6227790000003</v>
      </c>
      <c r="G34" s="52">
        <v>0.14944097029548181</v>
      </c>
      <c r="H34" s="70">
        <v>3277.3153331983899</v>
      </c>
      <c r="I34" s="52">
        <v>0.17982525833736021</v>
      </c>
      <c r="J34" s="70">
        <v>409.69255419838964</v>
      </c>
      <c r="K34" s="109">
        <v>0.14286835674434764</v>
      </c>
      <c r="L34" s="476">
        <v>2.7068102627010093E-2</v>
      </c>
      <c r="M34" s="476">
        <v>3.5606469415762287E-2</v>
      </c>
      <c r="N34" s="476">
        <v>3.2548934716949862E-2</v>
      </c>
      <c r="P34" s="819">
        <v>2006.4072839770124</v>
      </c>
      <c r="Q34" s="228">
        <v>0.91312786621020248</v>
      </c>
      <c r="R34" s="820">
        <v>50.145451317474205</v>
      </c>
      <c r="S34" s="228">
        <v>2.2821492588938098E-2</v>
      </c>
      <c r="T34" s="820">
        <v>65.176071451519491</v>
      </c>
      <c r="U34" s="228">
        <v>2.9662017042982158E-2</v>
      </c>
      <c r="V34" s="820">
        <v>10.058411804648181</v>
      </c>
      <c r="W34" s="228">
        <v>4.5776429252372738E-3</v>
      </c>
      <c r="X34" s="820">
        <v>65.503389066325909</v>
      </c>
      <c r="Y34" s="228">
        <v>2.9810981232639987E-2</v>
      </c>
      <c r="Z34" s="72">
        <v>2197.2906076169802</v>
      </c>
      <c r="AB34" s="6" t="s">
        <v>121</v>
      </c>
      <c r="AC34" s="22">
        <v>115.59140272824683</v>
      </c>
      <c r="AD34" s="23">
        <v>3.5270149795271342E-2</v>
      </c>
      <c r="AE34" s="22">
        <v>4.9852023675165196</v>
      </c>
      <c r="AF34" s="23">
        <v>1.5211238042972728E-3</v>
      </c>
      <c r="AG34" s="22">
        <v>2974.1951126585673</v>
      </c>
      <c r="AH34" s="23">
        <v>0.90750959559207178</v>
      </c>
      <c r="AI34" s="22">
        <v>105.2859470648296</v>
      </c>
      <c r="AJ34" s="23">
        <v>3.2125668835802618E-2</v>
      </c>
      <c r="AK34" s="22">
        <v>77.257668379229926</v>
      </c>
      <c r="AL34" s="23">
        <v>2.3573461972556907E-2</v>
      </c>
      <c r="AM34" s="30">
        <v>3277.3153331983904</v>
      </c>
      <c r="AP34" s="33" t="s">
        <v>33</v>
      </c>
      <c r="AQ34" s="70">
        <v>2012.0978753400093</v>
      </c>
      <c r="AR34" s="228">
        <v>0.91571768812236587</v>
      </c>
      <c r="AS34" s="70">
        <v>167.62327168176196</v>
      </c>
      <c r="AT34" s="228">
        <v>7.6286346057590382E-2</v>
      </c>
      <c r="AU34" s="70">
        <v>17.569460595208358</v>
      </c>
      <c r="AV34" s="228">
        <v>7.9959658200436708E-3</v>
      </c>
      <c r="AW34" s="554">
        <v>0</v>
      </c>
      <c r="AX34" s="555">
        <v>2.3600136221073789E-4</v>
      </c>
      <c r="AY34" s="554">
        <v>0</v>
      </c>
      <c r="AZ34" s="555">
        <v>0</v>
      </c>
      <c r="BA34" s="554">
        <v>15.013080658033219</v>
      </c>
      <c r="BB34" s="555">
        <v>0</v>
      </c>
      <c r="BC34" s="554">
        <v>2.5563799371751399</v>
      </c>
      <c r="BD34" s="555">
        <v>1.1724184737203626E-3</v>
      </c>
      <c r="BE34" s="72">
        <v>2197.2906076169797</v>
      </c>
      <c r="BG34" s="33" t="s">
        <v>33</v>
      </c>
      <c r="BH34" s="70">
        <v>12.541539716791899</v>
      </c>
      <c r="BI34" s="228">
        <v>5.7077291794340387E-3</v>
      </c>
      <c r="BJ34" s="70">
        <v>150.37640410382562</v>
      </c>
      <c r="BK34" s="228">
        <v>6.843719423481788E-2</v>
      </c>
      <c r="BL34" s="70">
        <v>513.84283120469399</v>
      </c>
      <c r="BM34" s="228">
        <v>0.2338529229695136</v>
      </c>
      <c r="BN34" s="70">
        <v>1008.5730031849299</v>
      </c>
      <c r="BO34" s="228">
        <v>0.45900756126143233</v>
      </c>
      <c r="BP34" s="70">
        <v>363.60740438492917</v>
      </c>
      <c r="BQ34" s="228">
        <v>0.16547988833359997</v>
      </c>
      <c r="BR34" s="70">
        <v>148.34942502182952</v>
      </c>
      <c r="BS34" s="228">
        <v>6.7514704021202313E-2</v>
      </c>
      <c r="BT34" s="72">
        <v>2197.2906076169998</v>
      </c>
      <c r="BV34" s="99">
        <v>0.83111634145805613</v>
      </c>
      <c r="BW34" s="377" t="s">
        <v>33</v>
      </c>
      <c r="BX34" s="381">
        <v>868.29527997774767</v>
      </c>
      <c r="BY34" s="537">
        <v>0.39516633665468087</v>
      </c>
      <c r="BZ34" s="381">
        <v>957.90885094504233</v>
      </c>
      <c r="CA34" s="537">
        <v>0.43595000480337526</v>
      </c>
      <c r="CB34" s="381">
        <v>193.0048442246281</v>
      </c>
      <c r="CC34" s="537">
        <v>8.7837650402531525E-2</v>
      </c>
      <c r="CD34" s="381">
        <v>92.855081259497041</v>
      </c>
      <c r="CE34" s="537">
        <v>4.2258898726281822E-2</v>
      </c>
      <c r="CF34" s="381">
        <v>85.226551210084637</v>
      </c>
      <c r="CG34" s="537">
        <v>3.878710941313053E-2</v>
      </c>
      <c r="CH34" s="533">
        <v>2197.2906076169998</v>
      </c>
      <c r="CI34" s="603"/>
      <c r="CJ34" s="377" t="s">
        <v>33</v>
      </c>
      <c r="CK34" s="381">
        <v>1826.20413092279</v>
      </c>
      <c r="CL34" s="537">
        <v>0.83111634145805613</v>
      </c>
      <c r="CM34" s="381">
        <v>285.85992548412514</v>
      </c>
      <c r="CN34" s="537">
        <v>0.13009654912881335</v>
      </c>
      <c r="CO34" s="381">
        <v>85.226551210084637</v>
      </c>
      <c r="CP34" s="537">
        <v>3.878710941313053E-2</v>
      </c>
      <c r="CQ34" s="533">
        <v>2197.2906076169998</v>
      </c>
      <c r="CS34" s="377" t="s">
        <v>33</v>
      </c>
      <c r="CT34" s="381">
        <v>112.71578623216558</v>
      </c>
      <c r="CU34" s="537">
        <v>5.1297623464748629E-2</v>
      </c>
      <c r="CV34" s="381">
        <v>235.31391442781504</v>
      </c>
      <c r="CW34" s="537">
        <v>0.10709275942476135</v>
      </c>
      <c r="CX34" s="381">
        <v>180.49236319897722</v>
      </c>
      <c r="CY34" s="537">
        <v>8.2143146005946091E-2</v>
      </c>
      <c r="CZ34" s="381">
        <v>393.76301757300325</v>
      </c>
      <c r="DA34" s="537">
        <v>0.17920388691782838</v>
      </c>
      <c r="DB34" s="381">
        <v>391.80863678823874</v>
      </c>
      <c r="DC34" s="537">
        <v>0.17831443662027122</v>
      </c>
      <c r="DD34" s="381">
        <v>883.19688939679997</v>
      </c>
      <c r="DE34" s="537">
        <v>0.40194814756644437</v>
      </c>
      <c r="DF34" s="533">
        <v>2197.2906076169998</v>
      </c>
    </row>
    <row r="35" spans="1:110" x14ac:dyDescent="0.2">
      <c r="A35" s="1">
        <v>97217</v>
      </c>
      <c r="B35" s="34" t="s">
        <v>14</v>
      </c>
      <c r="C35" s="22">
        <v>941</v>
      </c>
      <c r="D35" s="14">
        <v>7269</v>
      </c>
      <c r="E35" s="23">
        <v>0.1294538450956115</v>
      </c>
      <c r="F35" s="22">
        <v>1238.3178780000001</v>
      </c>
      <c r="G35" s="23">
        <v>0.13829773039982132</v>
      </c>
      <c r="H35" s="22">
        <v>1331.6490812741163</v>
      </c>
      <c r="I35" s="23">
        <v>0.15587604837575983</v>
      </c>
      <c r="J35" s="22">
        <v>93.331203274116206</v>
      </c>
      <c r="K35" s="110">
        <v>7.5369341695086314E-2</v>
      </c>
      <c r="L35" s="476">
        <v>1.4638950326316458E-2</v>
      </c>
      <c r="M35" s="476">
        <v>3.0977456028559613E-2</v>
      </c>
      <c r="N35" s="476">
        <v>2.5112291096439643E-2</v>
      </c>
      <c r="P35" s="819">
        <v>744.19247987390122</v>
      </c>
      <c r="Q35" s="225">
        <v>0.8305462653288731</v>
      </c>
      <c r="R35" s="820">
        <v>50.944720098750615</v>
      </c>
      <c r="S35" s="225">
        <v>5.6856187290970202E-2</v>
      </c>
      <c r="T35" s="820">
        <v>66.927377384633147</v>
      </c>
      <c r="U35" s="225">
        <v>7.4693422519509861E-2</v>
      </c>
      <c r="V35" s="820">
        <v>0.99891608036766</v>
      </c>
      <c r="W35" s="225">
        <v>1.1148272017837304E-3</v>
      </c>
      <c r="X35" s="820">
        <v>32.964230652132791</v>
      </c>
      <c r="Y35" s="225">
        <v>3.6789297658863115E-2</v>
      </c>
      <c r="Z35" s="73">
        <v>896.02772408978547</v>
      </c>
      <c r="AB35" s="7" t="s">
        <v>14</v>
      </c>
      <c r="AC35" s="22">
        <v>34.963168061621261</v>
      </c>
      <c r="AD35" s="23">
        <v>2.6255541758920937E-2</v>
      </c>
      <c r="AE35" s="22">
        <v>4.9956856505915841</v>
      </c>
      <c r="AF35" s="23">
        <v>3.7515030955540727E-3</v>
      </c>
      <c r="AG35" s="22">
        <v>1195.7810208615688</v>
      </c>
      <c r="AH35" s="23">
        <v>0.89797007160283582</v>
      </c>
      <c r="AI35" s="22">
        <v>55.945931993108559</v>
      </c>
      <c r="AJ35" s="23">
        <v>4.2012518748242383E-2</v>
      </c>
      <c r="AK35" s="22">
        <v>39.963274707226063</v>
      </c>
      <c r="AL35" s="23">
        <v>3.0010364794446725E-2</v>
      </c>
      <c r="AM35" s="30">
        <v>1331.6490812741163</v>
      </c>
      <c r="AP35" s="34" t="s">
        <v>14</v>
      </c>
      <c r="AQ35" s="22">
        <v>765.16971756162127</v>
      </c>
      <c r="AR35" s="225">
        <v>0.85395763656633106</v>
      </c>
      <c r="AS35" s="22">
        <v>120.868845724487</v>
      </c>
      <c r="AT35" s="225">
        <v>0.13489409141583164</v>
      </c>
      <c r="AU35" s="22">
        <v>9.9891608036766026</v>
      </c>
      <c r="AV35" s="225">
        <v>1.1148272017837314E-2</v>
      </c>
      <c r="AW35" s="548">
        <v>0</v>
      </c>
      <c r="AX35" s="549">
        <v>2.3600136221073789E-4</v>
      </c>
      <c r="AY35" s="548">
        <v>0</v>
      </c>
      <c r="AZ35" s="549">
        <v>0</v>
      </c>
      <c r="BA35" s="548">
        <v>9.9891608036766026</v>
      </c>
      <c r="BB35" s="549">
        <v>0</v>
      </c>
      <c r="BC35" s="548">
        <v>0</v>
      </c>
      <c r="BD35" s="549">
        <v>0</v>
      </c>
      <c r="BE35" s="73">
        <v>896.0277240897849</v>
      </c>
      <c r="BG35" s="34" t="s">
        <v>14</v>
      </c>
      <c r="BH35" s="22">
        <v>13.984825125147244</v>
      </c>
      <c r="BI35" s="225">
        <v>1.5607580824972144E-2</v>
      </c>
      <c r="BJ35" s="22">
        <v>55.939300500588899</v>
      </c>
      <c r="BK35" s="225">
        <v>6.2430323299888485E-2</v>
      </c>
      <c r="BL35" s="22">
        <v>210.77129295757558</v>
      </c>
      <c r="BM35" s="225">
        <v>0.23522853957636505</v>
      </c>
      <c r="BN35" s="22">
        <v>325.6466421998573</v>
      </c>
      <c r="BO35" s="225">
        <v>0.36343366778149422</v>
      </c>
      <c r="BP35" s="22">
        <v>159.82657285882544</v>
      </c>
      <c r="BQ35" s="225">
        <v>0.17837235228539569</v>
      </c>
      <c r="BR35" s="22">
        <v>129.85909044779595</v>
      </c>
      <c r="BS35" s="225">
        <v>0.14492753623188431</v>
      </c>
      <c r="BT35" s="73">
        <v>896.02772408979047</v>
      </c>
      <c r="BV35" s="99">
        <v>0.84949832775919765</v>
      </c>
      <c r="BW35" s="384" t="s">
        <v>14</v>
      </c>
      <c r="BX35" s="388">
        <v>379.58811053971192</v>
      </c>
      <c r="BY35" s="532">
        <v>0.42363433667781508</v>
      </c>
      <c r="BZ35" s="388">
        <v>381.58594270044728</v>
      </c>
      <c r="CA35" s="532">
        <v>0.42586399108138256</v>
      </c>
      <c r="CB35" s="388">
        <v>78.914370349045114</v>
      </c>
      <c r="CC35" s="532">
        <v>8.807134894091391E-2</v>
      </c>
      <c r="CD35" s="388">
        <v>33.963146732500448</v>
      </c>
      <c r="CE35" s="532">
        <v>3.790412486064651E-2</v>
      </c>
      <c r="CF35" s="388">
        <v>21.976153768088526</v>
      </c>
      <c r="CG35" s="532">
        <v>2.4526198439241861E-2</v>
      </c>
      <c r="CH35" s="534">
        <v>896.02772408979331</v>
      </c>
      <c r="CI35" s="603"/>
      <c r="CJ35" s="384" t="s">
        <v>14</v>
      </c>
      <c r="CK35" s="388">
        <v>761.1740532401592</v>
      </c>
      <c r="CL35" s="532">
        <v>0.84949832775919765</v>
      </c>
      <c r="CM35" s="388">
        <v>112.87751708154556</v>
      </c>
      <c r="CN35" s="532">
        <v>0.12597547380156041</v>
      </c>
      <c r="CO35" s="388">
        <v>21.976153768088526</v>
      </c>
      <c r="CP35" s="532">
        <v>2.4526198439241861E-2</v>
      </c>
      <c r="CQ35" s="534">
        <v>896.02772408979331</v>
      </c>
      <c r="CS35" s="384" t="s">
        <v>14</v>
      </c>
      <c r="CT35" s="388">
        <v>32.964230652132791</v>
      </c>
      <c r="CU35" s="532">
        <v>3.6789297658862886E-2</v>
      </c>
      <c r="CV35" s="388">
        <v>64.929545223897819</v>
      </c>
      <c r="CW35" s="532">
        <v>7.2463768115941934E-2</v>
      </c>
      <c r="CX35" s="388">
        <v>88.903531152721754</v>
      </c>
      <c r="CY35" s="532">
        <v>9.9219620958751392E-2</v>
      </c>
      <c r="CZ35" s="388">
        <v>163.82223718029604</v>
      </c>
      <c r="DA35" s="532">
        <v>0.18283166109253041</v>
      </c>
      <c r="DB35" s="388">
        <v>178.80597838581079</v>
      </c>
      <c r="DC35" s="532">
        <v>0.19955406911928608</v>
      </c>
      <c r="DD35" s="388">
        <v>366.6022014949321</v>
      </c>
      <c r="DE35" s="532">
        <v>0.40914158305462744</v>
      </c>
      <c r="DF35" s="534">
        <v>896.02772408979115</v>
      </c>
    </row>
    <row r="36" spans="1:110" x14ac:dyDescent="0.2">
      <c r="A36" s="1">
        <v>97220</v>
      </c>
      <c r="B36" s="34" t="s">
        <v>28</v>
      </c>
      <c r="C36" s="22">
        <v>1576</v>
      </c>
      <c r="D36" s="14">
        <v>13019</v>
      </c>
      <c r="E36" s="23">
        <v>0.12105384438128888</v>
      </c>
      <c r="F36" s="22">
        <v>1916.8074080000001</v>
      </c>
      <c r="G36" s="23">
        <v>0.14076576397150622</v>
      </c>
      <c r="H36" s="22">
        <v>2178.0942873336035</v>
      </c>
      <c r="I36" s="23">
        <v>0.17623547919197374</v>
      </c>
      <c r="J36" s="22">
        <v>261.28687933360334</v>
      </c>
      <c r="K36" s="110">
        <v>0.1363135796758165</v>
      </c>
      <c r="L36" s="476">
        <v>2.588726662807006E-2</v>
      </c>
      <c r="M36" s="476">
        <v>2.1990640366642999E-2</v>
      </c>
      <c r="N36" s="476">
        <v>2.3380590634109577E-2</v>
      </c>
      <c r="P36" s="819">
        <v>1370.3945650186372</v>
      </c>
      <c r="Q36" s="225">
        <v>0.87103389919293284</v>
      </c>
      <c r="R36" s="820">
        <v>55.11740114813793</v>
      </c>
      <c r="S36" s="225">
        <v>3.503306716251512E-2</v>
      </c>
      <c r="T36" s="820">
        <v>47.573497593218583</v>
      </c>
      <c r="U36" s="225">
        <v>3.0238100883232293E-2</v>
      </c>
      <c r="V36" s="820">
        <v>12.533995138195749</v>
      </c>
      <c r="W36" s="225">
        <v>7.9667089584082151E-3</v>
      </c>
      <c r="X36" s="820">
        <v>87.677018183119401</v>
      </c>
      <c r="Y36" s="225">
        <v>5.5728223802911495E-2</v>
      </c>
      <c r="Z36" s="73">
        <v>1573.2964770813089</v>
      </c>
      <c r="AB36" s="7" t="s">
        <v>28</v>
      </c>
      <c r="AC36" s="22">
        <v>32.538574123364008</v>
      </c>
      <c r="AD36" s="23">
        <v>1.4939010819039126E-2</v>
      </c>
      <c r="AE36" s="22">
        <v>2.5033908723577198</v>
      </c>
      <c r="AF36" s="23">
        <v>1.1493491750636474E-3</v>
      </c>
      <c r="AG36" s="22">
        <v>1819.8646515731009</v>
      </c>
      <c r="AH36" s="23">
        <v>0.8355307032189857</v>
      </c>
      <c r="AI36" s="22">
        <v>215.46547795223697</v>
      </c>
      <c r="AJ36" s="23">
        <v>9.8923852472891441E-2</v>
      </c>
      <c r="AK36" s="22">
        <v>107.72219281254357</v>
      </c>
      <c r="AL36" s="23">
        <v>4.9457084314020121E-2</v>
      </c>
      <c r="AM36" s="30">
        <v>2178.094287333603</v>
      </c>
      <c r="AP36" s="34" t="s">
        <v>28</v>
      </c>
      <c r="AQ36" s="22">
        <v>1410.4619662532918</v>
      </c>
      <c r="AR36" s="225">
        <v>0.89650106435749566</v>
      </c>
      <c r="AS36" s="22">
        <v>155.32923858457585</v>
      </c>
      <c r="AT36" s="225">
        <v>9.8728523738090282E-2</v>
      </c>
      <c r="AU36" s="22">
        <v>7.5052722434415688</v>
      </c>
      <c r="AV36" s="225">
        <v>4.7704119044141803E-3</v>
      </c>
      <c r="AW36" s="548">
        <v>0</v>
      </c>
      <c r="AX36" s="549">
        <v>2.3600136221073789E-4</v>
      </c>
      <c r="AY36" s="548">
        <v>0</v>
      </c>
      <c r="AZ36" s="549">
        <v>0</v>
      </c>
      <c r="BA36" s="548">
        <v>7.5052722434415688</v>
      </c>
      <c r="BB36" s="549">
        <v>0</v>
      </c>
      <c r="BC36" s="548">
        <v>0</v>
      </c>
      <c r="BD36" s="549">
        <v>0</v>
      </c>
      <c r="BE36" s="73">
        <v>1573.2964770813091</v>
      </c>
      <c r="BG36" s="34" t="s">
        <v>28</v>
      </c>
      <c r="BH36" s="22">
        <v>7.5061210663304596</v>
      </c>
      <c r="BI36" s="225">
        <v>4.7709514231261364E-3</v>
      </c>
      <c r="BJ36" s="22">
        <v>115.28541692553645</v>
      </c>
      <c r="BK36" s="225">
        <v>7.3276345943014298E-2</v>
      </c>
      <c r="BL36" s="22">
        <v>528.66312519233873</v>
      </c>
      <c r="BM36" s="225">
        <v>0.33602256974037159</v>
      </c>
      <c r="BN36" s="22">
        <v>706.40305902814407</v>
      </c>
      <c r="BO36" s="225">
        <v>0.44899551312707342</v>
      </c>
      <c r="BP36" s="22">
        <v>167.82410420337317</v>
      </c>
      <c r="BQ36" s="225">
        <v>0.10667036165663438</v>
      </c>
      <c r="BR36" s="22">
        <v>47.614650665596855</v>
      </c>
      <c r="BS36" s="225">
        <v>3.0264258109780139E-2</v>
      </c>
      <c r="BT36" s="73">
        <v>1573.2964770813198</v>
      </c>
      <c r="BV36" s="99">
        <v>0.84077059772552698</v>
      </c>
      <c r="BW36" s="384" t="s">
        <v>28</v>
      </c>
      <c r="BX36" s="388">
        <v>728.94565806193771</v>
      </c>
      <c r="BY36" s="532">
        <v>0.46332377188960067</v>
      </c>
      <c r="BZ36" s="388">
        <v>593.83576137318926</v>
      </c>
      <c r="CA36" s="532">
        <v>0.37744682583592631</v>
      </c>
      <c r="CB36" s="388">
        <v>165.32375800760289</v>
      </c>
      <c r="CC36" s="532">
        <v>0.10508112133721999</v>
      </c>
      <c r="CD36" s="388">
        <v>52.614010275780217</v>
      </c>
      <c r="CE36" s="532">
        <v>3.3441891621969692E-2</v>
      </c>
      <c r="CF36" s="388">
        <v>32.577289362809566</v>
      </c>
      <c r="CG36" s="532">
        <v>2.0706389315283347E-2</v>
      </c>
      <c r="CH36" s="534">
        <v>1573.2964770813196</v>
      </c>
      <c r="CI36" s="603"/>
      <c r="CJ36" s="384" t="s">
        <v>28</v>
      </c>
      <c r="CK36" s="388">
        <v>1322.781419435127</v>
      </c>
      <c r="CL36" s="532">
        <v>0.84077059772552698</v>
      </c>
      <c r="CM36" s="388">
        <v>217.93776828338309</v>
      </c>
      <c r="CN36" s="532">
        <v>0.13852301295918967</v>
      </c>
      <c r="CO36" s="388">
        <v>32.577289362809566</v>
      </c>
      <c r="CP36" s="532">
        <v>2.0706389315283347E-2</v>
      </c>
      <c r="CQ36" s="534">
        <v>1573.2964770813196</v>
      </c>
      <c r="CS36" s="384" t="s">
        <v>28</v>
      </c>
      <c r="CT36" s="388">
        <v>52.59732011434118</v>
      </c>
      <c r="CU36" s="532">
        <v>3.3431283220004666E-2</v>
      </c>
      <c r="CV36" s="388">
        <v>95.199878826421354</v>
      </c>
      <c r="CW36" s="532">
        <v>6.0509815036915451E-2</v>
      </c>
      <c r="CX36" s="388">
        <v>105.23139113534981</v>
      </c>
      <c r="CY36" s="532">
        <v>6.6885925614330766E-2</v>
      </c>
      <c r="CZ36" s="388">
        <v>263.02699319394657</v>
      </c>
      <c r="DA36" s="532">
        <v>0.16718208997829678</v>
      </c>
      <c r="DB36" s="388">
        <v>283.04088452312664</v>
      </c>
      <c r="DC36" s="532">
        <v>0.1799030816163818</v>
      </c>
      <c r="DD36" s="388">
        <v>774.20000928813431</v>
      </c>
      <c r="DE36" s="532">
        <v>0.49208780453407053</v>
      </c>
      <c r="DF36" s="534">
        <v>1573.2964770813198</v>
      </c>
    </row>
    <row r="37" spans="1:110" x14ac:dyDescent="0.2">
      <c r="A37" s="1">
        <v>97226</v>
      </c>
      <c r="B37" s="34" t="s">
        <v>21</v>
      </c>
      <c r="C37" s="22">
        <v>477</v>
      </c>
      <c r="D37" s="14">
        <v>4152</v>
      </c>
      <c r="E37" s="23">
        <v>0.11488439306358382</v>
      </c>
      <c r="F37" s="22">
        <v>677.21603200000004</v>
      </c>
      <c r="G37" s="23">
        <v>0.14012332541273606</v>
      </c>
      <c r="H37" s="22">
        <v>837.30286869039537</v>
      </c>
      <c r="I37" s="23">
        <v>0.18875177382560762</v>
      </c>
      <c r="J37" s="22">
        <v>160.08683669039533</v>
      </c>
      <c r="K37" s="110">
        <v>0.2363896144301488</v>
      </c>
      <c r="L37" s="476">
        <v>4.3352520821793972E-2</v>
      </c>
      <c r="M37" s="476">
        <v>3.9709697330114757E-2</v>
      </c>
      <c r="N37" s="476">
        <v>4.10092433459881E-2</v>
      </c>
      <c r="P37" s="819">
        <v>495.1901628328439</v>
      </c>
      <c r="Q37" s="225">
        <v>0.84265734265734171</v>
      </c>
      <c r="R37" s="820">
        <v>26.711502559448199</v>
      </c>
      <c r="S37" s="225">
        <v>4.5454545454545726E-2</v>
      </c>
      <c r="T37" s="820">
        <v>33.903060940838103</v>
      </c>
      <c r="U37" s="225">
        <v>5.7692307692308042E-2</v>
      </c>
      <c r="V37" s="820">
        <v>3.0820964491670999</v>
      </c>
      <c r="W37" s="225">
        <v>5.2447552447552762E-3</v>
      </c>
      <c r="X37" s="820">
        <v>28.766233525559599</v>
      </c>
      <c r="Y37" s="225">
        <v>4.8951048951049243E-2</v>
      </c>
      <c r="Z37" s="73">
        <v>587.6530563078569</v>
      </c>
      <c r="AB37" s="7" t="s">
        <v>21</v>
      </c>
      <c r="AC37" s="22">
        <v>35.957791906949495</v>
      </c>
      <c r="AD37" s="23">
        <v>4.2944785276073608E-2</v>
      </c>
      <c r="AE37" s="22">
        <v>5.1368274152784998</v>
      </c>
      <c r="AF37" s="23">
        <v>6.1349693251533735E-3</v>
      </c>
      <c r="AG37" s="22">
        <v>755.11363004593954</v>
      </c>
      <c r="AH37" s="23">
        <v>0.90184049079754591</v>
      </c>
      <c r="AI37" s="22">
        <v>15.4104822458355</v>
      </c>
      <c r="AJ37" s="23">
        <v>1.8404907975460121E-2</v>
      </c>
      <c r="AK37" s="22">
        <v>25.684137076392499</v>
      </c>
      <c r="AL37" s="23">
        <v>3.0674846625766868E-2</v>
      </c>
      <c r="AM37" s="30">
        <v>837.3028686903956</v>
      </c>
      <c r="AP37" s="34" t="s">
        <v>21</v>
      </c>
      <c r="AQ37" s="22">
        <v>521.90166539229233</v>
      </c>
      <c r="AR37" s="225">
        <v>0.88811188811188735</v>
      </c>
      <c r="AS37" s="22">
        <v>62.669294466397801</v>
      </c>
      <c r="AT37" s="225">
        <v>0.10664335664335739</v>
      </c>
      <c r="AU37" s="22">
        <v>3.0820964491670999</v>
      </c>
      <c r="AV37" s="225">
        <v>5.2447552447552727E-3</v>
      </c>
      <c r="AW37" s="548">
        <v>0</v>
      </c>
      <c r="AX37" s="549">
        <v>2.3600136221073789E-4</v>
      </c>
      <c r="AY37" s="548">
        <v>0</v>
      </c>
      <c r="AZ37" s="549">
        <v>0</v>
      </c>
      <c r="BA37" s="548">
        <v>3.0820964491670999</v>
      </c>
      <c r="BB37" s="549">
        <v>0</v>
      </c>
      <c r="BC37" s="548">
        <v>0</v>
      </c>
      <c r="BD37" s="549">
        <v>0</v>
      </c>
      <c r="BE37" s="73">
        <v>587.65305630785724</v>
      </c>
      <c r="BG37" s="34" t="s">
        <v>21</v>
      </c>
      <c r="BH37" s="22">
        <v>7.1915583813898998</v>
      </c>
      <c r="BI37" s="225">
        <v>1.223776223776224E-2</v>
      </c>
      <c r="BJ37" s="22">
        <v>40.067253839172324</v>
      </c>
      <c r="BK37" s="225">
        <v>6.8181818181818232E-2</v>
      </c>
      <c r="BL37" s="22">
        <v>128.42068538196281</v>
      </c>
      <c r="BM37" s="225">
        <v>0.2185314685314691</v>
      </c>
      <c r="BN37" s="22">
        <v>228.07513723836468</v>
      </c>
      <c r="BO37" s="225">
        <v>0.38811188811188696</v>
      </c>
      <c r="BP37" s="22">
        <v>117.11966506835009</v>
      </c>
      <c r="BQ37" s="225">
        <v>0.19930069930069982</v>
      </c>
      <c r="BR37" s="22">
        <v>66.778756398620615</v>
      </c>
      <c r="BS37" s="225">
        <v>0.11363636363636385</v>
      </c>
      <c r="BT37" s="73">
        <v>587.65305630786031</v>
      </c>
      <c r="BV37" s="99">
        <v>0.82517482517482432</v>
      </c>
      <c r="BW37" s="384" t="s">
        <v>21</v>
      </c>
      <c r="BX37" s="388">
        <v>244.5129849672557</v>
      </c>
      <c r="BY37" s="532">
        <v>0.41608391608391565</v>
      </c>
      <c r="BZ37" s="388">
        <v>240.40352303503295</v>
      </c>
      <c r="CA37" s="532">
        <v>0.40909090909090873</v>
      </c>
      <c r="CB37" s="388">
        <v>60.614563500286394</v>
      </c>
      <c r="CC37" s="532">
        <v>0.10314685314685358</v>
      </c>
      <c r="CD37" s="388">
        <v>19.519944178058299</v>
      </c>
      <c r="CE37" s="532">
        <v>3.3216783216783306E-2</v>
      </c>
      <c r="CF37" s="388">
        <v>22.602040627225399</v>
      </c>
      <c r="CG37" s="532">
        <v>3.8461538461538561E-2</v>
      </c>
      <c r="CH37" s="534">
        <v>587.65305630785883</v>
      </c>
      <c r="CI37" s="603"/>
      <c r="CJ37" s="384" t="s">
        <v>21</v>
      </c>
      <c r="CK37" s="388">
        <v>484.91650800228865</v>
      </c>
      <c r="CL37" s="532">
        <v>0.82517482517482454</v>
      </c>
      <c r="CM37" s="388">
        <v>80.13450767834469</v>
      </c>
      <c r="CN37" s="532">
        <v>0.13636363636363691</v>
      </c>
      <c r="CO37" s="388">
        <v>22.602040627225399</v>
      </c>
      <c r="CP37" s="532">
        <v>3.8461538461538568E-2</v>
      </c>
      <c r="CQ37" s="534">
        <v>587.65305630785872</v>
      </c>
      <c r="CS37" s="384" t="s">
        <v>21</v>
      </c>
      <c r="CT37" s="388">
        <v>26.711502559448199</v>
      </c>
      <c r="CU37" s="532">
        <v>4.5454545454545449E-2</v>
      </c>
      <c r="CV37" s="388">
        <v>48.286177703617952</v>
      </c>
      <c r="CW37" s="532">
        <v>8.2167832167832258E-2</v>
      </c>
      <c r="CX37" s="388">
        <v>69.860852847787726</v>
      </c>
      <c r="CY37" s="532">
        <v>0.11888111888111909</v>
      </c>
      <c r="CZ37" s="388">
        <v>141.77643666168677</v>
      </c>
      <c r="DA37" s="532">
        <v>0.24125874125874155</v>
      </c>
      <c r="DB37" s="388">
        <v>99.654451856403128</v>
      </c>
      <c r="DC37" s="532">
        <v>0.16958041958041997</v>
      </c>
      <c r="DD37" s="388">
        <v>201.36363467891675</v>
      </c>
      <c r="DE37" s="532">
        <v>0.34265734265734188</v>
      </c>
      <c r="DF37" s="534">
        <v>587.65305630786042</v>
      </c>
    </row>
    <row r="38" spans="1:110" x14ac:dyDescent="0.2">
      <c r="A38" s="1">
        <v>97232</v>
      </c>
      <c r="B38" s="35" t="s">
        <v>26</v>
      </c>
      <c r="C38" s="24">
        <v>1163</v>
      </c>
      <c r="D38" s="15">
        <v>7795</v>
      </c>
      <c r="E38" s="25">
        <v>0.14919820397690828</v>
      </c>
      <c r="F38" s="24">
        <v>1443</v>
      </c>
      <c r="G38" s="25">
        <v>0.16128311165753884</v>
      </c>
      <c r="H38" s="24">
        <v>1726</v>
      </c>
      <c r="I38" s="25">
        <v>0.18973287897108937</v>
      </c>
      <c r="J38" s="24">
        <v>283</v>
      </c>
      <c r="K38" s="111">
        <v>0.19611919611919612</v>
      </c>
      <c r="L38" s="476">
        <v>3.6465598804427124E-2</v>
      </c>
      <c r="M38" s="476">
        <v>2.4258611617420378E-2</v>
      </c>
      <c r="N38" s="476">
        <v>2.8601657377403722E-2</v>
      </c>
      <c r="P38" s="819">
        <v>1080</v>
      </c>
      <c r="Q38" s="221">
        <v>0.87591240875912413</v>
      </c>
      <c r="R38" s="820">
        <v>51</v>
      </c>
      <c r="S38" s="221">
        <v>4.1362530413625302E-2</v>
      </c>
      <c r="T38" s="820">
        <v>43</v>
      </c>
      <c r="U38" s="221">
        <v>3.4874290348742905E-2</v>
      </c>
      <c r="V38" s="820">
        <v>4</v>
      </c>
      <c r="W38" s="221">
        <v>3.2441200324412004E-3</v>
      </c>
      <c r="X38" s="820">
        <v>55</v>
      </c>
      <c r="Y38" s="221">
        <v>4.4606650446066508E-2</v>
      </c>
      <c r="Z38" s="73">
        <v>1233</v>
      </c>
      <c r="AB38" s="8" t="s">
        <v>26</v>
      </c>
      <c r="AC38" s="22">
        <v>61</v>
      </c>
      <c r="AD38" s="25">
        <v>3.5341830822711473E-2</v>
      </c>
      <c r="AE38" s="22">
        <v>2</v>
      </c>
      <c r="AF38" s="25">
        <v>1.1587485515643105E-3</v>
      </c>
      <c r="AG38" s="22">
        <v>1546</v>
      </c>
      <c r="AH38" s="25">
        <v>0.895712630359212</v>
      </c>
      <c r="AI38" s="22">
        <v>67</v>
      </c>
      <c r="AJ38" s="25">
        <v>3.8818076477404401E-2</v>
      </c>
      <c r="AK38" s="22">
        <v>50</v>
      </c>
      <c r="AL38" s="25">
        <v>2.8968713789107765E-2</v>
      </c>
      <c r="AM38" s="31">
        <v>1726</v>
      </c>
      <c r="AP38" s="35" t="s">
        <v>26</v>
      </c>
      <c r="AQ38" s="24">
        <v>1146</v>
      </c>
      <c r="AR38" s="221">
        <v>0.92944038929440387</v>
      </c>
      <c r="AS38" s="24">
        <v>69</v>
      </c>
      <c r="AT38" s="221">
        <v>5.5961070559610707E-2</v>
      </c>
      <c r="AU38" s="24">
        <v>18</v>
      </c>
      <c r="AV38" s="221">
        <v>1.4598540145985401E-2</v>
      </c>
      <c r="AW38" s="550">
        <v>2</v>
      </c>
      <c r="AX38" s="551">
        <v>2.3600136221073789E-4</v>
      </c>
      <c r="AY38" s="550">
        <v>1</v>
      </c>
      <c r="AZ38" s="551">
        <v>0</v>
      </c>
      <c r="BA38" s="550">
        <v>14</v>
      </c>
      <c r="BB38" s="551">
        <v>0</v>
      </c>
      <c r="BC38" s="550">
        <v>1</v>
      </c>
      <c r="BD38" s="551">
        <v>8.1103307965676172E-4</v>
      </c>
      <c r="BE38" s="74">
        <v>1233</v>
      </c>
      <c r="BG38" s="35" t="s">
        <v>26</v>
      </c>
      <c r="BH38" s="24">
        <v>9</v>
      </c>
      <c r="BI38" s="221">
        <v>7.2992700729927005E-3</v>
      </c>
      <c r="BJ38" s="24">
        <v>81</v>
      </c>
      <c r="BK38" s="221">
        <v>6.569343065693431E-2</v>
      </c>
      <c r="BL38" s="24">
        <v>315</v>
      </c>
      <c r="BM38" s="221">
        <v>0.25547445255474455</v>
      </c>
      <c r="BN38" s="24">
        <v>523</v>
      </c>
      <c r="BO38" s="221">
        <v>0.42416869424168696</v>
      </c>
      <c r="BP38" s="24">
        <v>205</v>
      </c>
      <c r="BQ38" s="221">
        <v>0.16626115166261152</v>
      </c>
      <c r="BR38" s="24">
        <v>100</v>
      </c>
      <c r="BS38" s="221">
        <v>8.1103000811030002E-2</v>
      </c>
      <c r="BT38" s="74">
        <v>1233</v>
      </c>
      <c r="BV38" s="99">
        <v>0.85158150851581516</v>
      </c>
      <c r="BW38" s="389" t="s">
        <v>26</v>
      </c>
      <c r="BX38" s="393">
        <v>552</v>
      </c>
      <c r="BY38" s="535">
        <v>0.44768856447688565</v>
      </c>
      <c r="BZ38" s="393">
        <v>498</v>
      </c>
      <c r="CA38" s="535">
        <v>0.40389294403892945</v>
      </c>
      <c r="CB38" s="393">
        <v>116</v>
      </c>
      <c r="CC38" s="535">
        <v>9.407948094079481E-2</v>
      </c>
      <c r="CD38" s="393">
        <v>41</v>
      </c>
      <c r="CE38" s="535">
        <v>3.3252230332522302E-2</v>
      </c>
      <c r="CF38" s="393">
        <v>26</v>
      </c>
      <c r="CG38" s="535">
        <v>2.1086780210867802E-2</v>
      </c>
      <c r="CH38" s="536">
        <v>1233</v>
      </c>
      <c r="CI38" s="603"/>
      <c r="CJ38" s="389" t="s">
        <v>26</v>
      </c>
      <c r="CK38" s="393">
        <v>1050</v>
      </c>
      <c r="CL38" s="535">
        <v>0.85158150851581504</v>
      </c>
      <c r="CM38" s="393">
        <v>157</v>
      </c>
      <c r="CN38" s="535">
        <v>0.12733171127331711</v>
      </c>
      <c r="CO38" s="393">
        <v>26</v>
      </c>
      <c r="CP38" s="535">
        <v>2.1086780210867802E-2</v>
      </c>
      <c r="CQ38" s="536">
        <v>1233</v>
      </c>
      <c r="CS38" s="389" t="s">
        <v>26</v>
      </c>
      <c r="CT38" s="393">
        <v>55</v>
      </c>
      <c r="CU38" s="535">
        <v>4.4606650446066508E-2</v>
      </c>
      <c r="CV38" s="393">
        <v>136</v>
      </c>
      <c r="CW38" s="535">
        <v>0.11030008110300081</v>
      </c>
      <c r="CX38" s="393">
        <v>113</v>
      </c>
      <c r="CY38" s="535">
        <v>9.1646390916463913E-2</v>
      </c>
      <c r="CZ38" s="393">
        <v>294</v>
      </c>
      <c r="DA38" s="535">
        <v>0.23844282238442821</v>
      </c>
      <c r="DB38" s="393">
        <v>216</v>
      </c>
      <c r="DC38" s="535">
        <v>0.17518248175182483</v>
      </c>
      <c r="DD38" s="393">
        <v>419</v>
      </c>
      <c r="DE38" s="535">
        <v>0.33982157339821573</v>
      </c>
      <c r="DF38" s="536">
        <v>1233</v>
      </c>
    </row>
    <row r="39" spans="1:110" x14ac:dyDescent="0.2">
      <c r="A39" s="3"/>
      <c r="B39" s="37" t="s">
        <v>38</v>
      </c>
      <c r="C39" s="26">
        <v>6250</v>
      </c>
      <c r="D39" s="26">
        <v>50768</v>
      </c>
      <c r="E39" s="27">
        <v>0.12310904506775922</v>
      </c>
      <c r="F39" s="26">
        <v>8142.964097</v>
      </c>
      <c r="G39" s="27">
        <v>0.14661440577433871</v>
      </c>
      <c r="H39" s="26">
        <v>9350.3615704965068</v>
      </c>
      <c r="I39" s="27">
        <v>0.17756098690650413</v>
      </c>
      <c r="J39" s="26">
        <v>1207.3974734965068</v>
      </c>
      <c r="K39" s="113">
        <v>0.14827493516044501</v>
      </c>
      <c r="L39" s="478">
        <v>2.8038021204377372E-2</v>
      </c>
      <c r="M39" s="478">
        <v>2.9833333105268478E-2</v>
      </c>
      <c r="N39" s="478">
        <v>2.9191790654933714E-2</v>
      </c>
      <c r="P39" s="287">
        <v>5696.1844917023946</v>
      </c>
      <c r="Q39" s="218">
        <v>0.87805600295158481</v>
      </c>
      <c r="R39" s="219">
        <v>233.91907512381096</v>
      </c>
      <c r="S39" s="218">
        <v>3.6058180421743975E-2</v>
      </c>
      <c r="T39" s="219">
        <v>256.58000737020933</v>
      </c>
      <c r="U39" s="218">
        <v>3.955132001727743E-2</v>
      </c>
      <c r="V39" s="219">
        <v>30.67341947237869</v>
      </c>
      <c r="W39" s="218">
        <v>4.7282492584303209E-3</v>
      </c>
      <c r="X39" s="219">
        <v>269.91087142713769</v>
      </c>
      <c r="Y39" s="218">
        <v>4.1606247350963417E-2</v>
      </c>
      <c r="Z39" s="76">
        <v>6487.2678650959315</v>
      </c>
      <c r="AB39" s="9" t="s">
        <v>38</v>
      </c>
      <c r="AC39" s="26">
        <v>280.05093682018162</v>
      </c>
      <c r="AD39" s="27">
        <v>2.9950813635253988E-2</v>
      </c>
      <c r="AE39" s="26">
        <v>19.621106305744323</v>
      </c>
      <c r="AF39" s="27">
        <v>2.0984328956492365E-3</v>
      </c>
      <c r="AG39" s="26">
        <v>8290.9544151391765</v>
      </c>
      <c r="AH39" s="27">
        <v>0.8866988033168568</v>
      </c>
      <c r="AI39" s="26">
        <v>459.10783925601061</v>
      </c>
      <c r="AJ39" s="27">
        <v>4.9100543951652975E-2</v>
      </c>
      <c r="AK39" s="26">
        <v>300.62727297539209</v>
      </c>
      <c r="AL39" s="27">
        <v>3.215140620058704E-2</v>
      </c>
      <c r="AM39" s="32">
        <v>9350.361570496505</v>
      </c>
      <c r="AP39" s="37" t="s">
        <v>38</v>
      </c>
      <c r="AQ39" s="26">
        <v>5855.6312245472154</v>
      </c>
      <c r="AR39" s="218">
        <v>0.90263441348750661</v>
      </c>
      <c r="AS39" s="26">
        <v>575.49065045722261</v>
      </c>
      <c r="AT39" s="218">
        <v>8.871078895224753E-2</v>
      </c>
      <c r="AU39" s="26">
        <v>56.14599009149363</v>
      </c>
      <c r="AV39" s="218">
        <v>8.6547975602458589E-3</v>
      </c>
      <c r="AW39" s="556">
        <v>2</v>
      </c>
      <c r="AX39" s="557">
        <v>3.1182742366039798E-4</v>
      </c>
      <c r="AY39" s="556">
        <v>1</v>
      </c>
      <c r="AZ39" s="557">
        <v>1.5518565394746832E-4</v>
      </c>
      <c r="BA39" s="556"/>
      <c r="BB39" s="557">
        <v>0</v>
      </c>
      <c r="BC39" s="556">
        <v>3.5563799371751399</v>
      </c>
      <c r="BD39" s="557">
        <v>5.5263487244140881E-4</v>
      </c>
      <c r="BE39" s="76">
        <v>6487.2678650959315</v>
      </c>
      <c r="BG39" s="37" t="s">
        <v>38</v>
      </c>
      <c r="BH39" s="26">
        <v>50.224044289659503</v>
      </c>
      <c r="BI39" s="218">
        <v>7.741940880826647E-3</v>
      </c>
      <c r="BJ39" s="26">
        <v>442.66837536912334</v>
      </c>
      <c r="BK39" s="218">
        <v>6.8236487929048184E-2</v>
      </c>
      <c r="BL39" s="26">
        <v>1696.6979347365711</v>
      </c>
      <c r="BM39" s="218">
        <v>0.26154275883465017</v>
      </c>
      <c r="BN39" s="26">
        <v>2791.6978416512961</v>
      </c>
      <c r="BO39" s="218">
        <v>0.43033491135331692</v>
      </c>
      <c r="BP39" s="26">
        <v>1013.3777465154778</v>
      </c>
      <c r="BQ39" s="218">
        <v>0.1562102517714499</v>
      </c>
      <c r="BR39" s="26">
        <v>492.60192253384292</v>
      </c>
      <c r="BS39" s="218">
        <v>7.5933649230708236E-2</v>
      </c>
      <c r="BT39" s="76">
        <v>6487.2678650959706</v>
      </c>
      <c r="BV39" s="99">
        <v>0.83934812386844626</v>
      </c>
      <c r="BW39" s="37" t="s">
        <v>38</v>
      </c>
      <c r="BX39" s="26">
        <v>2773.3420335466531</v>
      </c>
      <c r="BY39" s="218">
        <v>0.42750539845414948</v>
      </c>
      <c r="BZ39" s="26">
        <v>2671.7340780537115</v>
      </c>
      <c r="CA39" s="218">
        <v>0.41184272541429678</v>
      </c>
      <c r="CB39" s="26">
        <v>613.85753608156256</v>
      </c>
      <c r="CC39" s="218">
        <v>9.462497138192108E-2</v>
      </c>
      <c r="CD39" s="26">
        <v>239.952182445836</v>
      </c>
      <c r="CE39" s="218">
        <v>3.6988172438026219E-2</v>
      </c>
      <c r="CF39" s="26">
        <v>188.38203496820813</v>
      </c>
      <c r="CG39" s="218">
        <v>2.9038732311606381E-2</v>
      </c>
      <c r="CH39" s="76">
        <v>6487.2678650959715</v>
      </c>
      <c r="CI39" s="603"/>
      <c r="CJ39" s="37" t="s">
        <v>38</v>
      </c>
      <c r="CK39" s="26">
        <v>5445.076111600365</v>
      </c>
      <c r="CL39" s="218">
        <v>0.83934812386844637</v>
      </c>
      <c r="CM39" s="26">
        <v>853.80971852739845</v>
      </c>
      <c r="CN39" s="218">
        <v>0.13161314381994729</v>
      </c>
      <c r="CO39" s="26">
        <v>188.38203496820813</v>
      </c>
      <c r="CP39" s="218">
        <v>2.9038732311606381E-2</v>
      </c>
      <c r="CQ39" s="76">
        <v>6487.2678650959715</v>
      </c>
      <c r="CS39" s="37" t="s">
        <v>38</v>
      </c>
      <c r="CT39" s="26">
        <v>279.98883955808776</v>
      </c>
      <c r="CU39" s="218">
        <v>4.3159746965981911E-2</v>
      </c>
      <c r="CV39" s="26">
        <v>579.72951618175216</v>
      </c>
      <c r="CW39" s="218">
        <v>8.9364202039647983E-2</v>
      </c>
      <c r="CX39" s="26">
        <v>557.48813833483655</v>
      </c>
      <c r="CY39" s="218">
        <v>8.5935735956632842E-2</v>
      </c>
      <c r="CZ39" s="26">
        <v>1256.3886846089326</v>
      </c>
      <c r="DA39" s="218">
        <v>0.19366992557356749</v>
      </c>
      <c r="DB39" s="26">
        <v>1169.3099515535791</v>
      </c>
      <c r="DC39" s="218">
        <v>0.18024690453201761</v>
      </c>
      <c r="DD39" s="26">
        <v>2644.3627348587829</v>
      </c>
      <c r="DE39" s="218">
        <v>0.40762348493215228</v>
      </c>
      <c r="DF39" s="76">
        <v>6487.2678650959706</v>
      </c>
    </row>
    <row r="40" spans="1:110" x14ac:dyDescent="0.2">
      <c r="A40" s="1">
        <v>97202</v>
      </c>
      <c r="B40" s="38" t="s">
        <v>0</v>
      </c>
      <c r="C40" s="20">
        <v>459</v>
      </c>
      <c r="D40" s="18">
        <v>3463</v>
      </c>
      <c r="E40" s="21">
        <v>0.13254403696217154</v>
      </c>
      <c r="F40" s="20">
        <v>566.88613099999998</v>
      </c>
      <c r="G40" s="21">
        <v>0.14816678799054711</v>
      </c>
      <c r="H40" s="20">
        <v>674.39545615615157</v>
      </c>
      <c r="I40" s="21">
        <v>0.17164557295906122</v>
      </c>
      <c r="J40" s="20">
        <v>107.50932515615159</v>
      </c>
      <c r="K40" s="114">
        <v>0.18964888939248295</v>
      </c>
      <c r="L40" s="476">
        <v>3.5341829803187119E-2</v>
      </c>
      <c r="M40" s="476">
        <v>2.3733738505587576E-2</v>
      </c>
      <c r="N40" s="476">
        <v>2.7864468642730511E-2</v>
      </c>
      <c r="P40" s="819">
        <v>384.65917811670028</v>
      </c>
      <c r="Q40" s="225">
        <v>0.90238095238095195</v>
      </c>
      <c r="R40" s="820">
        <v>16.238909894108808</v>
      </c>
      <c r="S40" s="225">
        <v>3.8095238095238286E-2</v>
      </c>
      <c r="T40" s="820">
        <v>6.0895912102908003</v>
      </c>
      <c r="U40" s="225">
        <v>1.4285714285714351E-2</v>
      </c>
      <c r="V40" s="820">
        <v>5.0746593419090003</v>
      </c>
      <c r="W40" s="225">
        <v>1.1904761904761958E-2</v>
      </c>
      <c r="X40" s="820">
        <v>14.209046157345206</v>
      </c>
      <c r="Y40" s="225">
        <v>3.3333333333333499E-2</v>
      </c>
      <c r="Z40" s="73">
        <v>426.27138472035409</v>
      </c>
      <c r="AB40" s="10" t="s">
        <v>0</v>
      </c>
      <c r="AC40" s="22">
        <v>23.3434329727814</v>
      </c>
      <c r="AD40" s="21">
        <v>3.4613864550380943E-2</v>
      </c>
      <c r="AE40" s="22">
        <v>2.0298637367636001</v>
      </c>
      <c r="AF40" s="21">
        <v>3.009901265250517E-3</v>
      </c>
      <c r="AG40" s="22">
        <v>586.18542299322587</v>
      </c>
      <c r="AH40" s="21">
        <v>0.86920132341090195</v>
      </c>
      <c r="AI40" s="22">
        <v>35.507775495647849</v>
      </c>
      <c r="AJ40" s="21">
        <v>5.2651267400334129E-2</v>
      </c>
      <c r="AK40" s="22">
        <v>27.328960957732846</v>
      </c>
      <c r="AL40" s="21">
        <v>4.0523643373132419E-2</v>
      </c>
      <c r="AM40" s="29">
        <v>674.39545615615157</v>
      </c>
      <c r="AP40" s="38" t="s">
        <v>0</v>
      </c>
      <c r="AQ40" s="20">
        <v>392.77863306375451</v>
      </c>
      <c r="AR40" s="290">
        <v>0.92142857142857104</v>
      </c>
      <c r="AS40" s="20">
        <v>29.43302418307222</v>
      </c>
      <c r="AT40" s="290">
        <v>6.9047619047619427E-2</v>
      </c>
      <c r="AU40" s="20">
        <v>4.0597274735272002</v>
      </c>
      <c r="AV40" s="290">
        <v>9.5238095238095715E-3</v>
      </c>
      <c r="AW40" s="558">
        <v>0</v>
      </c>
      <c r="AX40" s="559">
        <v>2.3600136221073789E-4</v>
      </c>
      <c r="AY40" s="558">
        <v>0</v>
      </c>
      <c r="AZ40" s="559">
        <v>0</v>
      </c>
      <c r="BA40" s="558">
        <v>2.0298637367636001</v>
      </c>
      <c r="BB40" s="559">
        <v>0</v>
      </c>
      <c r="BC40" s="558">
        <v>2.0298637367636001</v>
      </c>
      <c r="BD40" s="559">
        <v>4.7619047619047615E-3</v>
      </c>
      <c r="BE40" s="77">
        <v>426.27138472035392</v>
      </c>
      <c r="BG40" s="38" t="s">
        <v>0</v>
      </c>
      <c r="BH40" s="20">
        <v>6.0895912102908003</v>
      </c>
      <c r="BI40" s="290">
        <v>1.4285714285714294E-2</v>
      </c>
      <c r="BJ40" s="20">
        <v>33.492751656599424</v>
      </c>
      <c r="BK40" s="290">
        <v>7.8571428571428667E-2</v>
      </c>
      <c r="BL40" s="20">
        <v>86.269208812452916</v>
      </c>
      <c r="BM40" s="290">
        <v>0.20238095238095227</v>
      </c>
      <c r="BN40" s="20">
        <v>155.28457586241527</v>
      </c>
      <c r="BO40" s="290">
        <v>0.36428571428571416</v>
      </c>
      <c r="BP40" s="20">
        <v>84.239345075689329</v>
      </c>
      <c r="BQ40" s="290">
        <v>0.19761904761904756</v>
      </c>
      <c r="BR40" s="20">
        <v>60.895912102908049</v>
      </c>
      <c r="BS40" s="290">
        <v>0.14285714285714304</v>
      </c>
      <c r="BT40" s="77">
        <v>426.2713847203558</v>
      </c>
      <c r="BV40" s="99">
        <v>0.74047619047619018</v>
      </c>
      <c r="BW40" s="397" t="s">
        <v>0</v>
      </c>
      <c r="BX40" s="400">
        <v>146.15018904697899</v>
      </c>
      <c r="BY40" s="538">
        <v>0.34285714285714247</v>
      </c>
      <c r="BZ40" s="400">
        <v>169.49362201976058</v>
      </c>
      <c r="CA40" s="538">
        <v>0.39761904761904771</v>
      </c>
      <c r="CB40" s="400">
        <v>50.74659341909004</v>
      </c>
      <c r="CC40" s="538">
        <v>0.11904761904761918</v>
      </c>
      <c r="CD40" s="400">
        <v>32.477819788217623</v>
      </c>
      <c r="CE40" s="538">
        <v>7.6190476190476267E-2</v>
      </c>
      <c r="CF40" s="400">
        <v>27.403160446308618</v>
      </c>
      <c r="CG40" s="538">
        <v>6.4285714285714349E-2</v>
      </c>
      <c r="CH40" s="539">
        <v>426.27138472035585</v>
      </c>
      <c r="CI40" s="603"/>
      <c r="CJ40" s="397" t="s">
        <v>0</v>
      </c>
      <c r="CK40" s="400">
        <v>315.64381106673954</v>
      </c>
      <c r="CL40" s="538">
        <v>0.74047619047619018</v>
      </c>
      <c r="CM40" s="400">
        <v>83.224413207307663</v>
      </c>
      <c r="CN40" s="538">
        <v>0.19523809523809546</v>
      </c>
      <c r="CO40" s="400">
        <v>27.403160446308618</v>
      </c>
      <c r="CP40" s="538">
        <v>6.4285714285714349E-2</v>
      </c>
      <c r="CQ40" s="539">
        <v>426.27138472035585</v>
      </c>
      <c r="CS40" s="397" t="s">
        <v>0</v>
      </c>
      <c r="CT40" s="400">
        <v>15.223978025727007</v>
      </c>
      <c r="CU40" s="538">
        <v>3.571428571428574E-2</v>
      </c>
      <c r="CV40" s="400">
        <v>23.343432972781414</v>
      </c>
      <c r="CW40" s="538">
        <v>5.4761904761904817E-2</v>
      </c>
      <c r="CX40" s="400">
        <v>46.686865945562836</v>
      </c>
      <c r="CY40" s="538">
        <v>0.10952380952380965</v>
      </c>
      <c r="CZ40" s="400">
        <v>88.299072549216504</v>
      </c>
      <c r="DA40" s="538">
        <v>0.20714285714285699</v>
      </c>
      <c r="DB40" s="400">
        <v>84.239345075689329</v>
      </c>
      <c r="DC40" s="538">
        <v>0.19761904761904753</v>
      </c>
      <c r="DD40" s="400">
        <v>168.47869015137877</v>
      </c>
      <c r="DE40" s="538">
        <v>0.39523809523809533</v>
      </c>
      <c r="DF40" s="539">
        <v>426.27138472035585</v>
      </c>
    </row>
    <row r="41" spans="1:110" x14ac:dyDescent="0.2">
      <c r="A41" s="1">
        <v>97206</v>
      </c>
      <c r="B41" s="34" t="s">
        <v>5</v>
      </c>
      <c r="C41" s="22">
        <v>449</v>
      </c>
      <c r="D41" s="14">
        <v>3959</v>
      </c>
      <c r="E41" s="23">
        <v>0.11341247789845921</v>
      </c>
      <c r="F41" s="22">
        <v>569.14864499999999</v>
      </c>
      <c r="G41" s="23">
        <v>9.7290366650035834E-2</v>
      </c>
      <c r="H41" s="22">
        <v>742.8060012237213</v>
      </c>
      <c r="I41" s="23">
        <v>0.12251459693612425</v>
      </c>
      <c r="J41" s="22">
        <v>173.65735622372131</v>
      </c>
      <c r="K41" s="110">
        <v>0.30511775394584539</v>
      </c>
      <c r="L41" s="476">
        <v>5.4702412757777763E-2</v>
      </c>
      <c r="M41" s="476">
        <v>2.6696665897310901E-2</v>
      </c>
      <c r="N41" s="476">
        <v>3.661230940687199E-2</v>
      </c>
      <c r="P41" s="819">
        <v>439.80600891008794</v>
      </c>
      <c r="Q41" s="225">
        <v>0.83461538461538431</v>
      </c>
      <c r="R41" s="820">
        <v>36.481604425721656</v>
      </c>
      <c r="S41" s="225">
        <v>6.9230769230769346E-2</v>
      </c>
      <c r="T41" s="820">
        <v>22.294313815718791</v>
      </c>
      <c r="U41" s="225">
        <v>4.2307692307692379E-2</v>
      </c>
      <c r="V41" s="820">
        <v>11.14715690785939</v>
      </c>
      <c r="W41" s="225">
        <v>2.1153846153846179E-2</v>
      </c>
      <c r="X41" s="820">
        <v>17.227424312146333</v>
      </c>
      <c r="Y41" s="225">
        <v>3.2692307692307736E-2</v>
      </c>
      <c r="Z41" s="73">
        <v>526.95650837153414</v>
      </c>
      <c r="AB41" s="7" t="s">
        <v>5</v>
      </c>
      <c r="AC41" s="22">
        <v>33.441470723578171</v>
      </c>
      <c r="AD41" s="23">
        <v>4.5020463847203269E-2</v>
      </c>
      <c r="AE41" s="22">
        <v>1.0133779007144901</v>
      </c>
      <c r="AF41" s="23">
        <v>1.3642564802182808E-3</v>
      </c>
      <c r="AG41" s="22">
        <v>669.84279237227793</v>
      </c>
      <c r="AH41" s="23">
        <v>0.90177353342428368</v>
      </c>
      <c r="AI41" s="22">
        <v>24.32106961714776</v>
      </c>
      <c r="AJ41" s="23">
        <v>3.2742155525238736E-2</v>
      </c>
      <c r="AK41" s="22">
        <v>14.187290610002862</v>
      </c>
      <c r="AL41" s="23">
        <v>1.9099590723055934E-2</v>
      </c>
      <c r="AM41" s="30">
        <v>742.8060012237213</v>
      </c>
      <c r="AP41" s="34" t="s">
        <v>5</v>
      </c>
      <c r="AQ41" s="22">
        <v>472.23410173295156</v>
      </c>
      <c r="AR41" s="225">
        <v>0.89615384615384597</v>
      </c>
      <c r="AS41" s="22">
        <v>53.709028737867953</v>
      </c>
      <c r="AT41" s="225">
        <v>0.10192307692307705</v>
      </c>
      <c r="AU41" s="22">
        <v>1.0133779007144901</v>
      </c>
      <c r="AV41" s="225">
        <v>1.923076923076926E-3</v>
      </c>
      <c r="AW41" s="548">
        <v>0</v>
      </c>
      <c r="AX41" s="549">
        <v>2.3600136221073789E-4</v>
      </c>
      <c r="AY41" s="548">
        <v>0</v>
      </c>
      <c r="AZ41" s="549">
        <v>0</v>
      </c>
      <c r="BA41" s="548">
        <v>1.0133779007144901</v>
      </c>
      <c r="BB41" s="549">
        <v>0</v>
      </c>
      <c r="BC41" s="548">
        <v>0</v>
      </c>
      <c r="BD41" s="549">
        <v>0</v>
      </c>
      <c r="BE41" s="73">
        <v>526.95650837153403</v>
      </c>
      <c r="BG41" s="34" t="s">
        <v>5</v>
      </c>
      <c r="BH41" s="22">
        <v>9.1204011064304105</v>
      </c>
      <c r="BI41" s="225">
        <v>1.7307692307692323E-2</v>
      </c>
      <c r="BJ41" s="22">
        <v>50.668895035724489</v>
      </c>
      <c r="BK41" s="225">
        <v>9.6153846153846215E-2</v>
      </c>
      <c r="BL41" s="22">
        <v>133.76588289431251</v>
      </c>
      <c r="BM41" s="225">
        <v>0.25384615384615372</v>
      </c>
      <c r="BN41" s="22">
        <v>202.6755801428977</v>
      </c>
      <c r="BO41" s="225">
        <v>0.38461538461538436</v>
      </c>
      <c r="BP41" s="22">
        <v>88.163877362160548</v>
      </c>
      <c r="BQ41" s="225">
        <v>0.1673076923076923</v>
      </c>
      <c r="BR41" s="22">
        <v>42.561871830008585</v>
      </c>
      <c r="BS41" s="225">
        <v>8.0769230769230843E-2</v>
      </c>
      <c r="BT41" s="73">
        <v>526.95650837153437</v>
      </c>
      <c r="BV41" s="99">
        <v>0.84807692307692284</v>
      </c>
      <c r="BW41" s="384" t="s">
        <v>5</v>
      </c>
      <c r="BX41" s="388">
        <v>216.86287075290053</v>
      </c>
      <c r="BY41" s="532">
        <v>0.41153846153846141</v>
      </c>
      <c r="BZ41" s="388">
        <v>230.03678346218888</v>
      </c>
      <c r="CA41" s="532">
        <v>0.43653846153846143</v>
      </c>
      <c r="CB41" s="388">
        <v>46.615383432866537</v>
      </c>
      <c r="CC41" s="532">
        <v>8.8461538461538564E-2</v>
      </c>
      <c r="CD41" s="388">
        <v>21.280935915004299</v>
      </c>
      <c r="CE41" s="532">
        <v>4.0384615384615456E-2</v>
      </c>
      <c r="CF41" s="388">
        <v>12.16053480857388</v>
      </c>
      <c r="CG41" s="532">
        <v>2.3076923076923106E-2</v>
      </c>
      <c r="CH41" s="534">
        <v>526.95650837153414</v>
      </c>
      <c r="CI41" s="603"/>
      <c r="CJ41" s="384" t="s">
        <v>5</v>
      </c>
      <c r="CK41" s="388">
        <v>446.89965421508941</v>
      </c>
      <c r="CL41" s="532">
        <v>0.84807692307692284</v>
      </c>
      <c r="CM41" s="388">
        <v>67.896319347870843</v>
      </c>
      <c r="CN41" s="532">
        <v>0.12884615384615403</v>
      </c>
      <c r="CO41" s="388">
        <v>12.16053480857388</v>
      </c>
      <c r="CP41" s="532">
        <v>2.3076923076923106E-2</v>
      </c>
      <c r="CQ41" s="534">
        <v>526.95650837153414</v>
      </c>
      <c r="CS41" s="384" t="s">
        <v>5</v>
      </c>
      <c r="CT41" s="388">
        <v>37.494982326436144</v>
      </c>
      <c r="CU41" s="532">
        <v>7.1153846153846248E-2</v>
      </c>
      <c r="CV41" s="388">
        <v>59.789296142154882</v>
      </c>
      <c r="CW41" s="532">
        <v>0.11346153846153853</v>
      </c>
      <c r="CX41" s="388">
        <v>80.056854156444643</v>
      </c>
      <c r="CY41" s="532">
        <v>0.15192307692307697</v>
      </c>
      <c r="CZ41" s="388">
        <v>101.33779007144889</v>
      </c>
      <c r="DA41" s="532">
        <v>0.19230769230769229</v>
      </c>
      <c r="DB41" s="388">
        <v>121.60534808573865</v>
      </c>
      <c r="DC41" s="532">
        <v>0.23076923076923073</v>
      </c>
      <c r="DD41" s="388">
        <v>126.6722375893111</v>
      </c>
      <c r="DE41" s="532">
        <v>0.24038461538461534</v>
      </c>
      <c r="DF41" s="534">
        <v>526.95650837153426</v>
      </c>
    </row>
    <row r="42" spans="1:110" x14ac:dyDescent="0.2">
      <c r="A42" s="1">
        <v>97207</v>
      </c>
      <c r="B42" s="34" t="s">
        <v>6</v>
      </c>
      <c r="C42" s="22">
        <v>1264</v>
      </c>
      <c r="D42" s="14">
        <v>15233</v>
      </c>
      <c r="E42" s="23">
        <v>8.2977745683712995E-2</v>
      </c>
      <c r="F42" s="22">
        <v>1839.4810190000001</v>
      </c>
      <c r="G42" s="23">
        <v>0.11193823521109209</v>
      </c>
      <c r="H42" s="22">
        <v>2353.6757667533566</v>
      </c>
      <c r="I42" s="23">
        <v>0.13803740348093113</v>
      </c>
      <c r="J42" s="22">
        <v>514.19474775335652</v>
      </c>
      <c r="K42" s="110">
        <v>0.27953251076919999</v>
      </c>
      <c r="L42" s="476">
        <v>5.0534368456333079E-2</v>
      </c>
      <c r="M42" s="476">
        <v>4.257032583140874E-2</v>
      </c>
      <c r="N42" s="476">
        <v>4.5407672093684903E-2</v>
      </c>
      <c r="P42" s="819">
        <v>1330.6616564923281</v>
      </c>
      <c r="Q42" s="225">
        <v>0.82774724982448489</v>
      </c>
      <c r="R42" s="820">
        <v>87.98726647999365</v>
      </c>
      <c r="S42" s="225">
        <v>5.4733085223462839E-2</v>
      </c>
      <c r="T42" s="820">
        <v>159.47099618239832</v>
      </c>
      <c r="U42" s="225">
        <v>9.920003170806943E-2</v>
      </c>
      <c r="V42" s="820">
        <v>0</v>
      </c>
      <c r="W42" s="225">
        <v>0</v>
      </c>
      <c r="X42" s="820">
        <v>29.450093037384534</v>
      </c>
      <c r="Y42" s="225">
        <v>1.8319633243982936E-2</v>
      </c>
      <c r="Z42" s="73">
        <v>1607.5700121921045</v>
      </c>
      <c r="AB42" s="7" t="s">
        <v>6</v>
      </c>
      <c r="AC42" s="22">
        <v>80.390242585982378</v>
      </c>
      <c r="AD42" s="23">
        <v>3.4155189819059947E-2</v>
      </c>
      <c r="AE42" s="22">
        <v>2.3010963940287601</v>
      </c>
      <c r="AF42" s="23">
        <v>9.7766074092816755E-4</v>
      </c>
      <c r="AG42" s="22">
        <v>2180.230724932755</v>
      </c>
      <c r="AH42" s="23">
        <v>0.92630886366313281</v>
      </c>
      <c r="AI42" s="22">
        <v>30.95181842765275</v>
      </c>
      <c r="AJ42" s="23">
        <v>1.3150417260040646E-2</v>
      </c>
      <c r="AK42" s="22">
        <v>59.80188441293825</v>
      </c>
      <c r="AL42" s="23">
        <v>2.5407868516838465E-2</v>
      </c>
      <c r="AM42" s="30">
        <v>2353.675766753357</v>
      </c>
      <c r="AP42" s="34" t="s">
        <v>6</v>
      </c>
      <c r="AQ42" s="22">
        <v>1277.2708346634242</v>
      </c>
      <c r="AR42" s="225">
        <v>0.79453512131749771</v>
      </c>
      <c r="AS42" s="22">
        <v>325.35095422600074</v>
      </c>
      <c r="AT42" s="225">
        <v>0.20238680229071199</v>
      </c>
      <c r="AU42" s="22">
        <v>4.9482233026785103</v>
      </c>
      <c r="AV42" s="225">
        <v>3.0780763917902698E-3</v>
      </c>
      <c r="AW42" s="548">
        <v>0</v>
      </c>
      <c r="AX42" s="549">
        <v>2.3600136221073789E-4</v>
      </c>
      <c r="AY42" s="548">
        <v>0</v>
      </c>
      <c r="AZ42" s="549">
        <v>0</v>
      </c>
      <c r="BA42" s="548">
        <v>4.9482233026785103</v>
      </c>
      <c r="BB42" s="549">
        <v>0</v>
      </c>
      <c r="BC42" s="548">
        <v>0</v>
      </c>
      <c r="BD42" s="549">
        <v>0</v>
      </c>
      <c r="BE42" s="73">
        <v>1607.5700121921036</v>
      </c>
      <c r="BG42" s="34" t="s">
        <v>6</v>
      </c>
      <c r="BH42" s="22">
        <v>29.685970061329659</v>
      </c>
      <c r="BI42" s="225">
        <v>1.8466362171591828E-2</v>
      </c>
      <c r="BJ42" s="22">
        <v>98.313693824249142</v>
      </c>
      <c r="BK42" s="225">
        <v>6.1156710487642992E-2</v>
      </c>
      <c r="BL42" s="22">
        <v>339.9378399510037</v>
      </c>
      <c r="BM42" s="225">
        <v>0.21146067503925392</v>
      </c>
      <c r="BN42" s="22">
        <v>643.71410195128544</v>
      </c>
      <c r="BO42" s="225">
        <v>0.4004267914114103</v>
      </c>
      <c r="BP42" s="22">
        <v>381.29816143653676</v>
      </c>
      <c r="BQ42" s="225">
        <v>0.2371891479342749</v>
      </c>
      <c r="BR42" s="22">
        <v>114.6202449676978</v>
      </c>
      <c r="BS42" s="225">
        <v>7.1300312955825909E-2</v>
      </c>
      <c r="BT42" s="73">
        <v>1607.5700121921027</v>
      </c>
      <c r="BV42" s="99">
        <v>0.85608915388932061</v>
      </c>
      <c r="BW42" s="384" t="s">
        <v>6</v>
      </c>
      <c r="BX42" s="388">
        <v>735.12348563891999</v>
      </c>
      <c r="BY42" s="532">
        <v>0.45728862821750232</v>
      </c>
      <c r="BZ42" s="388">
        <v>641.09976591646182</v>
      </c>
      <c r="CA42" s="532">
        <v>0.39880052567181828</v>
      </c>
      <c r="CB42" s="388">
        <v>116.86057223578682</v>
      </c>
      <c r="CC42" s="532">
        <v>7.2693923965671828E-2</v>
      </c>
      <c r="CD42" s="388">
        <v>63.320035705405104</v>
      </c>
      <c r="CE42" s="532">
        <v>3.9388664397304297E-2</v>
      </c>
      <c r="CF42" s="388">
        <v>51.166152695528758</v>
      </c>
      <c r="CG42" s="532">
        <v>3.1828257747703294E-2</v>
      </c>
      <c r="CH42" s="534">
        <v>1607.5700121921025</v>
      </c>
      <c r="CI42" s="603"/>
      <c r="CJ42" s="384" t="s">
        <v>6</v>
      </c>
      <c r="CK42" s="388">
        <v>1376.2232515553819</v>
      </c>
      <c r="CL42" s="532">
        <v>0.8560891538893205</v>
      </c>
      <c r="CM42" s="388">
        <v>180.18060794119191</v>
      </c>
      <c r="CN42" s="532">
        <v>0.11208258836297609</v>
      </c>
      <c r="CO42" s="388">
        <v>51.166152695528758</v>
      </c>
      <c r="CP42" s="532">
        <v>3.1828257747703287E-2</v>
      </c>
      <c r="CQ42" s="534">
        <v>1607.5700121921027</v>
      </c>
      <c r="CS42" s="384" t="s">
        <v>6</v>
      </c>
      <c r="CT42" s="388">
        <v>51.903334399128582</v>
      </c>
      <c r="CU42" s="532">
        <v>3.2286826704581606E-2</v>
      </c>
      <c r="CV42" s="388">
        <v>116.16387667194626</v>
      </c>
      <c r="CW42" s="532">
        <v>7.2260539690923747E-2</v>
      </c>
      <c r="CX42" s="388">
        <v>141.21170842766398</v>
      </c>
      <c r="CY42" s="532">
        <v>8.784171597920383E-2</v>
      </c>
      <c r="CZ42" s="388">
        <v>232.57712523463209</v>
      </c>
      <c r="DA42" s="532">
        <v>0.14467620288430666</v>
      </c>
      <c r="DB42" s="388">
        <v>375.59695433957592</v>
      </c>
      <c r="DC42" s="532">
        <v>0.23364267278624276</v>
      </c>
      <c r="DD42" s="388">
        <v>690.11701311915624</v>
      </c>
      <c r="DE42" s="532">
        <v>0.42929204195474119</v>
      </c>
      <c r="DF42" s="534">
        <v>1607.5700121921034</v>
      </c>
    </row>
    <row r="43" spans="1:110" x14ac:dyDescent="0.2">
      <c r="A43" s="1">
        <v>97221</v>
      </c>
      <c r="B43" s="34" t="s">
        <v>27</v>
      </c>
      <c r="C43" s="22">
        <v>1046</v>
      </c>
      <c r="D43" s="14">
        <v>12274</v>
      </c>
      <c r="E43" s="23">
        <v>8.5220791917875183E-2</v>
      </c>
      <c r="F43" s="22">
        <v>1350.7350939999999</v>
      </c>
      <c r="G43" s="23">
        <v>0.10415909115547184</v>
      </c>
      <c r="H43" s="22">
        <v>1640.2978190786887</v>
      </c>
      <c r="I43" s="23">
        <v>0.12878211659564173</v>
      </c>
      <c r="J43" s="22">
        <v>289.5627250786888</v>
      </c>
      <c r="K43" s="110">
        <v>0.21437417770881492</v>
      </c>
      <c r="L43" s="476">
        <v>3.9610135128965718E-2</v>
      </c>
      <c r="M43" s="476">
        <v>2.8815766158073686E-2</v>
      </c>
      <c r="N43" s="476">
        <v>3.2657970922203017E-2</v>
      </c>
      <c r="P43" s="819">
        <v>967.60718410677759</v>
      </c>
      <c r="Q43" s="225">
        <v>0.84596546922203997</v>
      </c>
      <c r="R43" s="820">
        <v>57.863429067608472</v>
      </c>
      <c r="S43" s="225">
        <v>5.0589189214384579E-2</v>
      </c>
      <c r="T43" s="820">
        <v>75.505819456268426</v>
      </c>
      <c r="U43" s="225">
        <v>6.6013685134305472E-2</v>
      </c>
      <c r="V43" s="820">
        <v>7.5255057066315096</v>
      </c>
      <c r="W43" s="225">
        <v>6.5794447073277695E-3</v>
      </c>
      <c r="X43" s="820">
        <v>35.288463647561805</v>
      </c>
      <c r="Y43" s="225">
        <v>3.0852211721942111E-2</v>
      </c>
      <c r="Z43" s="73">
        <v>1143.7904019848479</v>
      </c>
      <c r="AB43" s="7" t="s">
        <v>27</v>
      </c>
      <c r="AC43" s="22">
        <v>40.055955248564317</v>
      </c>
      <c r="AD43" s="23">
        <v>2.4419928370728847E-2</v>
      </c>
      <c r="AE43" s="22">
        <v>5.0107700645689697</v>
      </c>
      <c r="AF43" s="23">
        <v>3.054792859130536E-3</v>
      </c>
      <c r="AG43" s="22">
        <v>1538.3064774011332</v>
      </c>
      <c r="AH43" s="23">
        <v>0.93782144895197073</v>
      </c>
      <c r="AI43" s="22">
        <v>20.12643011247631</v>
      </c>
      <c r="AJ43" s="23">
        <v>1.2269985290708238E-2</v>
      </c>
      <c r="AK43" s="22">
        <v>36.798186251945658</v>
      </c>
      <c r="AL43" s="23">
        <v>2.2433844527461614E-2</v>
      </c>
      <c r="AM43" s="30">
        <v>1640.2978190786885</v>
      </c>
      <c r="AP43" s="34" t="s">
        <v>27</v>
      </c>
      <c r="AQ43" s="22">
        <v>1025.5262261827959</v>
      </c>
      <c r="AR43" s="225">
        <v>0.8966032801142364</v>
      </c>
      <c r="AS43" s="22">
        <v>110.68806351998563</v>
      </c>
      <c r="AT43" s="225">
        <v>9.6773030555166284E-2</v>
      </c>
      <c r="AU43" s="22">
        <v>7.576112282066541</v>
      </c>
      <c r="AV43" s="225">
        <v>6.6236893305972174E-3</v>
      </c>
      <c r="AW43" s="548">
        <v>0</v>
      </c>
      <c r="AX43" s="549">
        <v>2.3600136221073789E-4</v>
      </c>
      <c r="AY43" s="548">
        <v>0</v>
      </c>
      <c r="AZ43" s="549">
        <v>0</v>
      </c>
      <c r="BA43" s="548">
        <v>4.9950329278807608</v>
      </c>
      <c r="BB43" s="549">
        <v>0</v>
      </c>
      <c r="BC43" s="548">
        <v>2.5810793541857802</v>
      </c>
      <c r="BD43" s="549">
        <v>0</v>
      </c>
      <c r="BE43" s="73">
        <v>1143.7904019848481</v>
      </c>
      <c r="BG43" s="34" t="s">
        <v>27</v>
      </c>
      <c r="BH43" s="22">
        <v>7.5918494187547498</v>
      </c>
      <c r="BI43" s="225">
        <v>6.6374480897727671E-3</v>
      </c>
      <c r="BJ43" s="22">
        <v>67.941013287658492</v>
      </c>
      <c r="BK43" s="225">
        <v>5.9399880581056462E-2</v>
      </c>
      <c r="BL43" s="22">
        <v>287.02808832562954</v>
      </c>
      <c r="BM43" s="225">
        <v>0.25094465544346478</v>
      </c>
      <c r="BN43" s="22">
        <v>490.80960583672703</v>
      </c>
      <c r="BO43" s="225">
        <v>0.42910799477335465</v>
      </c>
      <c r="BP43" s="22">
        <v>237.44057023215831</v>
      </c>
      <c r="BQ43" s="225">
        <v>0.20759097979850322</v>
      </c>
      <c r="BR43" s="22">
        <v>52.979274883919132</v>
      </c>
      <c r="BS43" s="225">
        <v>4.6319041313848161E-2</v>
      </c>
      <c r="BT43" s="73">
        <v>1143.7904019848472</v>
      </c>
      <c r="BV43" s="99">
        <v>0.85043794626582958</v>
      </c>
      <c r="BW43" s="384" t="s">
        <v>27</v>
      </c>
      <c r="BX43" s="388">
        <v>511.43891043317956</v>
      </c>
      <c r="BY43" s="532">
        <v>0.44714390813707383</v>
      </c>
      <c r="BZ43" s="388">
        <v>461.28384998938213</v>
      </c>
      <c r="CA43" s="532">
        <v>0.40329403812875575</v>
      </c>
      <c r="CB43" s="388">
        <v>100.50342775322646</v>
      </c>
      <c r="CC43" s="532">
        <v>8.7868745513881186E-2</v>
      </c>
      <c r="CD43" s="388">
        <v>58.038525363941709</v>
      </c>
      <c r="CE43" s="532">
        <v>5.0742273464811395E-2</v>
      </c>
      <c r="CF43" s="388">
        <v>12.52568844511786</v>
      </c>
      <c r="CG43" s="532">
        <v>1.0951034755477682E-2</v>
      </c>
      <c r="CH43" s="534">
        <v>1143.7904019848479</v>
      </c>
      <c r="CI43" s="603"/>
      <c r="CJ43" s="384" t="s">
        <v>27</v>
      </c>
      <c r="CK43" s="388">
        <v>972.72276042256169</v>
      </c>
      <c r="CL43" s="532">
        <v>0.85043794626582969</v>
      </c>
      <c r="CM43" s="388">
        <v>158.54195311716816</v>
      </c>
      <c r="CN43" s="532">
        <v>0.1386110189786926</v>
      </c>
      <c r="CO43" s="388">
        <v>12.52568844511786</v>
      </c>
      <c r="CP43" s="532">
        <v>1.0951034755477686E-2</v>
      </c>
      <c r="CQ43" s="534">
        <v>1143.7904019848477</v>
      </c>
      <c r="CS43" s="384" t="s">
        <v>27</v>
      </c>
      <c r="CT43" s="388">
        <v>25.065418949445011</v>
      </c>
      <c r="CU43" s="532">
        <v>2.1914346287526448E-2</v>
      </c>
      <c r="CV43" s="388">
        <v>80.681529573590524</v>
      </c>
      <c r="CW43" s="532">
        <v>7.0538736322303411E-2</v>
      </c>
      <c r="CX43" s="388">
        <v>106.25885362283427</v>
      </c>
      <c r="CY43" s="532">
        <v>9.290063410082891E-2</v>
      </c>
      <c r="CZ43" s="388">
        <v>285.1112790051501</v>
      </c>
      <c r="DA43" s="532">
        <v>0.24926881578162371</v>
      </c>
      <c r="DB43" s="388">
        <v>236.51517766992185</v>
      </c>
      <c r="DC43" s="532">
        <v>0.20678192198456241</v>
      </c>
      <c r="DD43" s="388">
        <v>410.15814316390498</v>
      </c>
      <c r="DE43" s="532">
        <v>0.35859554552315509</v>
      </c>
      <c r="DF43" s="534">
        <v>1143.7904019848468</v>
      </c>
    </row>
    <row r="44" spans="1:110" x14ac:dyDescent="0.2">
      <c r="A44" s="1">
        <v>97227</v>
      </c>
      <c r="B44" s="34" t="s">
        <v>22</v>
      </c>
      <c r="C44" s="22">
        <v>768</v>
      </c>
      <c r="D44" s="14">
        <v>7724</v>
      </c>
      <c r="E44" s="23">
        <v>9.9430346970481615E-2</v>
      </c>
      <c r="F44" s="22">
        <v>1066.5115969999999</v>
      </c>
      <c r="G44" s="23">
        <v>0.11316973651176042</v>
      </c>
      <c r="H44" s="22">
        <v>1459.5414219083616</v>
      </c>
      <c r="I44" s="23">
        <v>0.14608561924815949</v>
      </c>
      <c r="J44" s="22">
        <v>393.02982490836166</v>
      </c>
      <c r="K44" s="110">
        <v>0.36851903534281183</v>
      </c>
      <c r="L44" s="476">
        <v>6.4756177683851002E-2</v>
      </c>
      <c r="M44" s="476">
        <v>3.7158018041852259E-2</v>
      </c>
      <c r="N44" s="476">
        <v>4.6931408131345886E-2</v>
      </c>
      <c r="P44" s="819">
        <v>870.06861165194448</v>
      </c>
      <c r="Q44" s="225">
        <v>0.83770504138972202</v>
      </c>
      <c r="R44" s="820">
        <v>73.684101282053504</v>
      </c>
      <c r="S44" s="225">
        <v>7.0943305260780173E-2</v>
      </c>
      <c r="T44" s="820">
        <v>55.515418774149921</v>
      </c>
      <c r="U44" s="225">
        <v>5.3450435470450836E-2</v>
      </c>
      <c r="V44" s="820">
        <v>9.0843412539518091</v>
      </c>
      <c r="W44" s="225">
        <v>8.7464348951646863E-3</v>
      </c>
      <c r="X44" s="820">
        <v>30.28113751317272</v>
      </c>
      <c r="Y44" s="225">
        <v>2.915478298388231E-2</v>
      </c>
      <c r="Z44" s="73">
        <v>1038.6336104752725</v>
      </c>
      <c r="AB44" s="7" t="s">
        <v>22</v>
      </c>
      <c r="AC44" s="22">
        <v>65.609131278540843</v>
      </c>
      <c r="AD44" s="23">
        <v>4.4951880291794942E-2</v>
      </c>
      <c r="AE44" s="22">
        <v>0</v>
      </c>
      <c r="AF44" s="23">
        <v>0</v>
      </c>
      <c r="AG44" s="22">
        <v>1331.3512731025971</v>
      </c>
      <c r="AH44" s="23">
        <v>0.91217094158372369</v>
      </c>
      <c r="AI44" s="22">
        <v>29.27176626273361</v>
      </c>
      <c r="AJ44" s="23">
        <v>2.005545428403159E-2</v>
      </c>
      <c r="AK44" s="22">
        <v>33.309251264489973</v>
      </c>
      <c r="AL44" s="23">
        <v>2.2821723840449743E-2</v>
      </c>
      <c r="AM44" s="30">
        <v>1459.5414219083616</v>
      </c>
      <c r="AP44" s="34" t="s">
        <v>22</v>
      </c>
      <c r="AQ44" s="22">
        <v>883.19043790765318</v>
      </c>
      <c r="AR44" s="225">
        <v>0.8503387806827376</v>
      </c>
      <c r="AS44" s="22">
        <v>148.37757381454631</v>
      </c>
      <c r="AT44" s="225">
        <v>0.14285843662102321</v>
      </c>
      <c r="AU44" s="22">
        <v>7.0655987530736297</v>
      </c>
      <c r="AV44" s="225">
        <v>6.8027826962391959E-3</v>
      </c>
      <c r="AW44" s="548">
        <v>0</v>
      </c>
      <c r="AX44" s="549">
        <v>2.3600136221073789E-4</v>
      </c>
      <c r="AY44" s="548">
        <v>0</v>
      </c>
      <c r="AZ44" s="549">
        <v>0</v>
      </c>
      <c r="BA44" s="548">
        <v>4.0374850017563597</v>
      </c>
      <c r="BB44" s="549">
        <v>0</v>
      </c>
      <c r="BC44" s="548">
        <v>3.02811375131727</v>
      </c>
      <c r="BD44" s="549">
        <v>2.9155042146412668E-3</v>
      </c>
      <c r="BE44" s="73">
        <v>1038.6336104752731</v>
      </c>
      <c r="BG44" s="34" t="s">
        <v>22</v>
      </c>
      <c r="BH44" s="22">
        <v>21.196796259220896</v>
      </c>
      <c r="BI44" s="225">
        <v>2.0408348088717849E-2</v>
      </c>
      <c r="BJ44" s="22">
        <v>87.815298788200735</v>
      </c>
      <c r="BK44" s="225">
        <v>8.4548870653259542E-2</v>
      </c>
      <c r="BL44" s="22">
        <v>250.32407010889563</v>
      </c>
      <c r="BM44" s="225">
        <v>0.24101287266676436</v>
      </c>
      <c r="BN44" s="22">
        <v>471.37637395505294</v>
      </c>
      <c r="BO44" s="225">
        <v>0.45384278844910431</v>
      </c>
      <c r="BP44" s="22">
        <v>150.38691008886184</v>
      </c>
      <c r="BQ44" s="225">
        <v>0.14479303247277689</v>
      </c>
      <c r="BR44" s="22">
        <v>57.534161275028097</v>
      </c>
      <c r="BS44" s="225">
        <v>5.5394087669376972E-2</v>
      </c>
      <c r="BT44" s="73">
        <v>1038.6336104752602</v>
      </c>
      <c r="BV44" s="99">
        <v>0.8590852155779003</v>
      </c>
      <c r="BW44" s="384" t="s">
        <v>22</v>
      </c>
      <c r="BX44" s="388">
        <v>450.17017146926975</v>
      </c>
      <c r="BY44" s="532">
        <v>0.43342538401321434</v>
      </c>
      <c r="BZ44" s="388">
        <v>442.1046076923198</v>
      </c>
      <c r="CA44" s="532">
        <v>0.42565983156468601</v>
      </c>
      <c r="CB44" s="388">
        <v>89.834041289078911</v>
      </c>
      <c r="CC44" s="532">
        <v>8.6492522852185283E-2</v>
      </c>
      <c r="CD44" s="388">
        <v>39.365478767124515</v>
      </c>
      <c r="CE44" s="532">
        <v>3.790121787904753E-2</v>
      </c>
      <c r="CF44" s="388">
        <v>17.15931125746453</v>
      </c>
      <c r="CG44" s="532">
        <v>1.652104369086687E-2</v>
      </c>
      <c r="CH44" s="534">
        <v>1038.6336104752575</v>
      </c>
      <c r="CI44" s="603"/>
      <c r="CJ44" s="384" t="s">
        <v>22</v>
      </c>
      <c r="CK44" s="388">
        <v>892.27477916158955</v>
      </c>
      <c r="CL44" s="532">
        <v>0.85908521557790041</v>
      </c>
      <c r="CM44" s="388">
        <v>129.19952005620343</v>
      </c>
      <c r="CN44" s="532">
        <v>0.12439374073123281</v>
      </c>
      <c r="CO44" s="388">
        <v>17.15931125746453</v>
      </c>
      <c r="CP44" s="532">
        <v>1.652104369086687E-2</v>
      </c>
      <c r="CQ44" s="534">
        <v>1038.6336104752575</v>
      </c>
      <c r="CS44" s="384" t="s">
        <v>22</v>
      </c>
      <c r="CT44" s="388">
        <v>50.468562521954482</v>
      </c>
      <c r="CU44" s="532">
        <v>4.8591304973137538E-2</v>
      </c>
      <c r="CV44" s="388">
        <v>97.89960506602894</v>
      </c>
      <c r="CW44" s="532">
        <v>9.4258075300713104E-2</v>
      </c>
      <c r="CX44" s="388">
        <v>152.41505881630272</v>
      </c>
      <c r="CY44" s="532">
        <v>0.14674574101887553</v>
      </c>
      <c r="CZ44" s="388">
        <v>241.23972885494371</v>
      </c>
      <c r="DA44" s="532">
        <v>0.23226643777159867</v>
      </c>
      <c r="DB44" s="388">
        <v>209.94922009133154</v>
      </c>
      <c r="DC44" s="532">
        <v>0.202139828688253</v>
      </c>
      <c r="DD44" s="388">
        <v>286.66143512470245</v>
      </c>
      <c r="DE44" s="532">
        <v>0.27599861224742217</v>
      </c>
      <c r="DF44" s="534">
        <v>1038.6336104752638</v>
      </c>
    </row>
    <row r="45" spans="1:110" x14ac:dyDescent="0.2">
      <c r="A45" s="1">
        <v>97223</v>
      </c>
      <c r="B45" s="34" t="s">
        <v>18</v>
      </c>
      <c r="C45" s="22">
        <v>1096</v>
      </c>
      <c r="D45" s="14">
        <v>8200</v>
      </c>
      <c r="E45" s="23">
        <v>0.13365853658536586</v>
      </c>
      <c r="F45" s="22">
        <v>1398.4208739999999</v>
      </c>
      <c r="G45" s="23">
        <v>0.15460706178500749</v>
      </c>
      <c r="H45" s="22">
        <v>1656.3108746504918</v>
      </c>
      <c r="I45" s="23">
        <v>0.17390916365502854</v>
      </c>
      <c r="J45" s="22">
        <v>257.89000065049186</v>
      </c>
      <c r="K45" s="110">
        <v>0.18441515386768453</v>
      </c>
      <c r="L45" s="476">
        <v>3.4429246902135224E-2</v>
      </c>
      <c r="M45" s="476">
        <v>2.7445025408258994E-2</v>
      </c>
      <c r="N45" s="476">
        <v>2.9933960332606313E-2</v>
      </c>
      <c r="P45" s="819">
        <v>974.51101082761556</v>
      </c>
      <c r="Q45" s="225">
        <v>0.8702359346642482</v>
      </c>
      <c r="R45" s="820">
        <v>52.841055853008761</v>
      </c>
      <c r="S45" s="225">
        <v>4.7186932849364302E-2</v>
      </c>
      <c r="T45" s="820">
        <v>50.808707550969963</v>
      </c>
      <c r="U45" s="225">
        <v>4.5372050816696444E-2</v>
      </c>
      <c r="V45" s="820">
        <v>11.177915661213397</v>
      </c>
      <c r="W45" s="225">
        <v>9.9818511796732224E-3</v>
      </c>
      <c r="X45" s="820">
        <v>30.485224530581981</v>
      </c>
      <c r="Y45" s="225">
        <v>2.7223230490017868E-2</v>
      </c>
      <c r="Z45" s="73">
        <v>1119.8239144233896</v>
      </c>
      <c r="AB45" s="7" t="s">
        <v>18</v>
      </c>
      <c r="AC45" s="22">
        <v>66.051319816261</v>
      </c>
      <c r="AD45" s="23">
        <v>3.987857643583901E-2</v>
      </c>
      <c r="AE45" s="22">
        <v>4.0646966040776</v>
      </c>
      <c r="AF45" s="23">
        <v>2.4540662422054774E-3</v>
      </c>
      <c r="AG45" s="22">
        <v>1485.2423119300777</v>
      </c>
      <c r="AH45" s="23">
        <v>0.89671711673298515</v>
      </c>
      <c r="AI45" s="22">
        <v>57.9219266081058</v>
      </c>
      <c r="AJ45" s="23">
        <v>3.4970443951428051E-2</v>
      </c>
      <c r="AK45" s="22">
        <v>43.03061969196969</v>
      </c>
      <c r="AL45" s="23">
        <v>2.5979796637542359E-2</v>
      </c>
      <c r="AM45" s="30">
        <v>1656.3108746504918</v>
      </c>
      <c r="AP45" s="34" t="s">
        <v>18</v>
      </c>
      <c r="AQ45" s="22">
        <v>994.83449384800383</v>
      </c>
      <c r="AR45" s="225">
        <v>0.88838475499092684</v>
      </c>
      <c r="AS45" s="22">
        <v>118.89237566926971</v>
      </c>
      <c r="AT45" s="225">
        <v>0.10617059891106966</v>
      </c>
      <c r="AU45" s="22">
        <v>6.0970449061164</v>
      </c>
      <c r="AV45" s="225">
        <v>5.4446460980035758E-3</v>
      </c>
      <c r="AW45" s="548">
        <v>0</v>
      </c>
      <c r="AX45" s="549">
        <v>2.3600136221073789E-4</v>
      </c>
      <c r="AY45" s="548">
        <v>0</v>
      </c>
      <c r="AZ45" s="549">
        <v>0</v>
      </c>
      <c r="BA45" s="548">
        <v>6.0970449061164</v>
      </c>
      <c r="BB45" s="549">
        <v>0</v>
      </c>
      <c r="BC45" s="548">
        <v>0</v>
      </c>
      <c r="BD45" s="549">
        <v>2.1299254526091584E-3</v>
      </c>
      <c r="BE45" s="73">
        <v>1119.8239144233899</v>
      </c>
      <c r="BG45" s="34" t="s">
        <v>18</v>
      </c>
      <c r="BH45" s="22">
        <v>14.226438114271595</v>
      </c>
      <c r="BI45" s="225">
        <v>1.270417422867505E-2</v>
      </c>
      <c r="BJ45" s="22">
        <v>63.002797363202752</v>
      </c>
      <c r="BK45" s="225">
        <v>5.6261343012703774E-2</v>
      </c>
      <c r="BL45" s="22">
        <v>230.67153228140506</v>
      </c>
      <c r="BM45" s="225">
        <v>0.20598911070780379</v>
      </c>
      <c r="BN45" s="22">
        <v>450.16514890159834</v>
      </c>
      <c r="BO45" s="225">
        <v>0.40199637023593576</v>
      </c>
      <c r="BP45" s="22">
        <v>284.52876228543397</v>
      </c>
      <c r="BQ45" s="225">
        <v>0.25408348457350283</v>
      </c>
      <c r="BR45" s="22">
        <v>77.229235477474347</v>
      </c>
      <c r="BS45" s="225">
        <v>6.8965517241378824E-2</v>
      </c>
      <c r="BT45" s="73">
        <v>1119.823914423386</v>
      </c>
      <c r="BV45" s="99">
        <v>0.86479128856624454</v>
      </c>
      <c r="BW45" s="384" t="s">
        <v>18</v>
      </c>
      <c r="BX45" s="388">
        <v>488.77976664033605</v>
      </c>
      <c r="BY45" s="532">
        <v>0.43647912885662499</v>
      </c>
      <c r="BZ45" s="388">
        <v>479.63419928116133</v>
      </c>
      <c r="CA45" s="532">
        <v>0.4283121597096195</v>
      </c>
      <c r="CB45" s="388">
        <v>85.35862868562954</v>
      </c>
      <c r="CC45" s="532">
        <v>7.6225045372050146E-2</v>
      </c>
      <c r="CD45" s="388">
        <v>33.533746983640178</v>
      </c>
      <c r="CE45" s="532">
        <v>2.9945553539019704E-2</v>
      </c>
      <c r="CF45" s="388">
        <v>32.517572832620779</v>
      </c>
      <c r="CG45" s="532">
        <v>2.9038112522685774E-2</v>
      </c>
      <c r="CH45" s="534">
        <v>1119.8239144233878</v>
      </c>
      <c r="CI45" s="603"/>
      <c r="CJ45" s="384" t="s">
        <v>18</v>
      </c>
      <c r="CK45" s="388">
        <v>968.41396592149738</v>
      </c>
      <c r="CL45" s="532">
        <v>0.86479128856624443</v>
      </c>
      <c r="CM45" s="388">
        <v>118.89237566926971</v>
      </c>
      <c r="CN45" s="532">
        <v>0.10617059891106985</v>
      </c>
      <c r="CO45" s="388">
        <v>32.517572832620779</v>
      </c>
      <c r="CP45" s="532">
        <v>2.9038112522685774E-2</v>
      </c>
      <c r="CQ45" s="534">
        <v>1119.8239144233878</v>
      </c>
      <c r="CS45" s="384" t="s">
        <v>18</v>
      </c>
      <c r="CT45" s="388">
        <v>95.520370195823531</v>
      </c>
      <c r="CU45" s="532">
        <v>8.5299455535389729E-2</v>
      </c>
      <c r="CV45" s="388">
        <v>66.051319816260957</v>
      </c>
      <c r="CW45" s="532">
        <v>5.8983666061705665E-2</v>
      </c>
      <c r="CX45" s="388">
        <v>137.18351038761904</v>
      </c>
      <c r="CY45" s="532">
        <v>0.12250453720508112</v>
      </c>
      <c r="CZ45" s="388">
        <v>226.60683567732741</v>
      </c>
      <c r="DA45" s="532">
        <v>0.20235934664246835</v>
      </c>
      <c r="DB45" s="388">
        <v>201.20248190184208</v>
      </c>
      <c r="DC45" s="532">
        <v>0.17967332123411969</v>
      </c>
      <c r="DD45" s="388">
        <v>393.2593964445112</v>
      </c>
      <c r="DE45" s="532">
        <v>0.35117967332123545</v>
      </c>
      <c r="DF45" s="534">
        <v>1119.8239144233842</v>
      </c>
    </row>
    <row r="46" spans="1:110" x14ac:dyDescent="0.2">
      <c r="A46" s="1">
        <v>97231</v>
      </c>
      <c r="B46" s="35" t="s">
        <v>29</v>
      </c>
      <c r="C46" s="24">
        <v>533</v>
      </c>
      <c r="D46" s="15">
        <v>5150</v>
      </c>
      <c r="E46" s="25">
        <v>0.10349514563106796</v>
      </c>
      <c r="F46" s="24">
        <v>819.34114199999999</v>
      </c>
      <c r="G46" s="25">
        <v>0.11120265226503762</v>
      </c>
      <c r="H46" s="24">
        <v>990.93109367789771</v>
      </c>
      <c r="I46" s="25">
        <v>0.12872578509715479</v>
      </c>
      <c r="J46" s="24">
        <v>171.58995167789772</v>
      </c>
      <c r="K46" s="111">
        <v>0.20942430799831327</v>
      </c>
      <c r="L46" s="476">
        <v>3.8761245971150826E-2</v>
      </c>
      <c r="M46" s="476">
        <v>4.893509723458922E-2</v>
      </c>
      <c r="N46" s="476">
        <v>4.529019049121219E-2</v>
      </c>
      <c r="P46" s="819">
        <v>513.49211128339823</v>
      </c>
      <c r="Q46" s="221">
        <v>0.74304093871148336</v>
      </c>
      <c r="R46" s="820">
        <v>73.066071170761219</v>
      </c>
      <c r="S46" s="221">
        <v>0.10572914542930341</v>
      </c>
      <c r="T46" s="820">
        <v>45.666294481725764</v>
      </c>
      <c r="U46" s="221">
        <v>6.6080715893314643E-2</v>
      </c>
      <c r="V46" s="820">
        <v>22.310885639744527</v>
      </c>
      <c r="W46" s="221">
        <v>3.2284627251246943E-2</v>
      </c>
      <c r="X46" s="820">
        <v>36.53303558538061</v>
      </c>
      <c r="Y46" s="221">
        <v>5.2864572714651704E-2</v>
      </c>
      <c r="Z46" s="73">
        <v>691.06839816101035</v>
      </c>
      <c r="AB46" s="8" t="s">
        <v>29</v>
      </c>
      <c r="AC46" s="22">
        <v>40.547686774236467</v>
      </c>
      <c r="AD46" s="25">
        <v>4.0918775314377716E-2</v>
      </c>
      <c r="AE46" s="22">
        <v>3.0444196321150501</v>
      </c>
      <c r="AF46" s="25">
        <v>3.0722818685762618E-3</v>
      </c>
      <c r="AG46" s="22">
        <v>909.88029511672221</v>
      </c>
      <c r="AH46" s="25">
        <v>0.91820743230455037</v>
      </c>
      <c r="AI46" s="22">
        <v>14.177574958338546</v>
      </c>
      <c r="AJ46" s="25">
        <v>1.4307326764485373E-2</v>
      </c>
      <c r="AK46" s="22">
        <v>23.28111719648534</v>
      </c>
      <c r="AL46" s="25">
        <v>2.3494183748010305E-2</v>
      </c>
      <c r="AM46" s="31">
        <v>990.93109367789759</v>
      </c>
      <c r="AP46" s="35" t="s">
        <v>29</v>
      </c>
      <c r="AQ46" s="24">
        <v>461.73697753744369</v>
      </c>
      <c r="AR46" s="221">
        <v>0.66814946069906067</v>
      </c>
      <c r="AS46" s="24">
        <v>226.30185932055213</v>
      </c>
      <c r="AT46" s="221">
        <v>0.32746665876020303</v>
      </c>
      <c r="AU46" s="24">
        <v>3.0295613030158699</v>
      </c>
      <c r="AV46" s="221">
        <v>4.3838805407363079E-3</v>
      </c>
      <c r="AW46" s="550">
        <v>1.01480654403835</v>
      </c>
      <c r="AX46" s="551">
        <v>2.3600136221073789E-4</v>
      </c>
      <c r="AY46" s="550">
        <v>0.99994821493916997</v>
      </c>
      <c r="AZ46" s="551">
        <v>0</v>
      </c>
      <c r="BA46" s="550">
        <v>1.01480654403835</v>
      </c>
      <c r="BB46" s="551">
        <v>0</v>
      </c>
      <c r="BC46" s="550">
        <v>0</v>
      </c>
      <c r="BD46" s="551">
        <v>0</v>
      </c>
      <c r="BE46" s="74">
        <v>691.06839816101171</v>
      </c>
      <c r="BG46" s="35" t="s">
        <v>29</v>
      </c>
      <c r="BH46" s="24">
        <v>27.384918359936279</v>
      </c>
      <c r="BI46" s="221">
        <v>3.9626929017170395E-2</v>
      </c>
      <c r="BJ46" s="24">
        <v>115.68794602037194</v>
      </c>
      <c r="BK46" s="221">
        <v>0.16740448026306207</v>
      </c>
      <c r="BL46" s="24">
        <v>206.00572843978512</v>
      </c>
      <c r="BM46" s="221">
        <v>0.29809745169650526</v>
      </c>
      <c r="BN46" s="24">
        <v>193.82804991132491</v>
      </c>
      <c r="BO46" s="221">
        <v>0.2804759274582882</v>
      </c>
      <c r="BP46" s="24">
        <v>81.184523523068023</v>
      </c>
      <c r="BQ46" s="221">
        <v>0.1174768282547804</v>
      </c>
      <c r="BR46" s="24">
        <v>66.977231906531117</v>
      </c>
      <c r="BS46" s="221">
        <v>9.6918383310193826E-2</v>
      </c>
      <c r="BT46" s="74">
        <v>691.06839816101729</v>
      </c>
      <c r="BV46" s="99">
        <v>0.89573931492388192</v>
      </c>
      <c r="BW46" s="389" t="s">
        <v>29</v>
      </c>
      <c r="BX46" s="393">
        <v>326.75284885124768</v>
      </c>
      <c r="BY46" s="535">
        <v>0.47282273320667223</v>
      </c>
      <c r="BZ46" s="393">
        <v>292.26428468304391</v>
      </c>
      <c r="CA46" s="535">
        <v>0.42291658171720975</v>
      </c>
      <c r="CB46" s="393">
        <v>46.681101025764114</v>
      </c>
      <c r="CC46" s="535">
        <v>6.7549176246499004E-2</v>
      </c>
      <c r="CD46" s="393">
        <v>13.192485072498554</v>
      </c>
      <c r="CE46" s="535">
        <v>1.9089984591401894E-2</v>
      </c>
      <c r="CF46" s="393">
        <v>12.177678528460204</v>
      </c>
      <c r="CG46" s="535">
        <v>1.7621524238217133E-2</v>
      </c>
      <c r="CH46" s="536">
        <v>691.06839816101444</v>
      </c>
      <c r="CI46" s="603"/>
      <c r="CJ46" s="389" t="s">
        <v>29</v>
      </c>
      <c r="CK46" s="393">
        <v>619.01713353429159</v>
      </c>
      <c r="CL46" s="535">
        <v>0.89573931492388204</v>
      </c>
      <c r="CM46" s="393">
        <v>59.87358609826267</v>
      </c>
      <c r="CN46" s="535">
        <v>8.6639160837900908E-2</v>
      </c>
      <c r="CO46" s="393">
        <v>12.177678528460204</v>
      </c>
      <c r="CP46" s="535">
        <v>1.7621524238217133E-2</v>
      </c>
      <c r="CQ46" s="536">
        <v>691.06839816101444</v>
      </c>
      <c r="CS46" s="389" t="s">
        <v>29</v>
      </c>
      <c r="CT46" s="393">
        <v>59.87358609826267</v>
      </c>
      <c r="CU46" s="535">
        <v>8.6639160837900533E-2</v>
      </c>
      <c r="CV46" s="393">
        <v>121.77678528460204</v>
      </c>
      <c r="CW46" s="535">
        <v>0.17621524238217057</v>
      </c>
      <c r="CX46" s="393">
        <v>95.39181513960493</v>
      </c>
      <c r="CY46" s="535">
        <v>0.13803527319936695</v>
      </c>
      <c r="CZ46" s="393">
        <v>123.80639837267874</v>
      </c>
      <c r="DA46" s="535">
        <v>0.1791521630885401</v>
      </c>
      <c r="DB46" s="393">
        <v>106.55468712402678</v>
      </c>
      <c r="DC46" s="535">
        <v>0.15418833708439925</v>
      </c>
      <c r="DD46" s="393">
        <v>183.66512614184225</v>
      </c>
      <c r="DE46" s="535">
        <v>0.26576982340762267</v>
      </c>
      <c r="DF46" s="536">
        <v>691.0683981610174</v>
      </c>
    </row>
    <row r="47" spans="1:110" x14ac:dyDescent="0.2">
      <c r="A47" s="3"/>
      <c r="B47" s="37" t="s">
        <v>40</v>
      </c>
      <c r="C47" s="26">
        <v>5615</v>
      </c>
      <c r="D47" s="26">
        <v>56003</v>
      </c>
      <c r="E47" s="27">
        <v>0.10026248593825331</v>
      </c>
      <c r="F47" s="26">
        <v>7610.5245019999993</v>
      </c>
      <c r="G47" s="27">
        <v>0.1172401100188791</v>
      </c>
      <c r="H47" s="26">
        <v>9517.9584334486681</v>
      </c>
      <c r="I47" s="27">
        <v>0.14207392464061422</v>
      </c>
      <c r="J47" s="26">
        <v>1907.4339314486688</v>
      </c>
      <c r="K47" s="113">
        <v>0.25063107423770947</v>
      </c>
      <c r="L47" s="478">
        <v>4.5745111465840704E-2</v>
      </c>
      <c r="M47" s="478">
        <v>3.4365126109304533E-2</v>
      </c>
      <c r="N47" s="478">
        <v>3.8415119940919951E-2</v>
      </c>
      <c r="P47" s="287">
        <v>5480.8057613888523</v>
      </c>
      <c r="Q47" s="218">
        <v>0.83623897429601812</v>
      </c>
      <c r="R47" s="219">
        <v>398.16243817325608</v>
      </c>
      <c r="S47" s="218">
        <v>6.0749999798721678E-2</v>
      </c>
      <c r="T47" s="219">
        <v>415.351141471522</v>
      </c>
      <c r="U47" s="218">
        <v>6.3372581995828792E-2</v>
      </c>
      <c r="V47" s="219">
        <v>66.320464511309638</v>
      </c>
      <c r="W47" s="218">
        <v>1.0118905801857751E-2</v>
      </c>
      <c r="X47" s="219">
        <v>193.4744247835732</v>
      </c>
      <c r="Y47" s="218">
        <v>2.9519538107573635E-2</v>
      </c>
      <c r="Z47" s="76">
        <v>6554.1142303285133</v>
      </c>
      <c r="AB47" s="9" t="s">
        <v>40</v>
      </c>
      <c r="AC47" s="26">
        <v>349.4392393999446</v>
      </c>
      <c r="AD47" s="27">
        <v>3.6713675715573726E-2</v>
      </c>
      <c r="AE47" s="26">
        <v>17.464224332268472</v>
      </c>
      <c r="AF47" s="27">
        <v>1.8348708343686902E-3</v>
      </c>
      <c r="AG47" s="26">
        <v>8701.0392978487889</v>
      </c>
      <c r="AH47" s="27">
        <v>0.91417076032513367</v>
      </c>
      <c r="AI47" s="26">
        <v>212.27836148210261</v>
      </c>
      <c r="AJ47" s="27">
        <v>2.2302930083840173E-2</v>
      </c>
      <c r="AK47" s="26">
        <v>237.73731038556463</v>
      </c>
      <c r="AL47" s="27">
        <v>2.497776304108365E-2</v>
      </c>
      <c r="AM47" s="32">
        <v>9517.9584334486699</v>
      </c>
      <c r="AP47" s="37" t="s">
        <v>40</v>
      </c>
      <c r="AQ47" s="26">
        <v>5507.5717049360273</v>
      </c>
      <c r="AR47" s="218">
        <v>0.84032281272277576</v>
      </c>
      <c r="AS47" s="26">
        <v>1012.7528794712947</v>
      </c>
      <c r="AT47" s="218">
        <v>0.15452170100802959</v>
      </c>
      <c r="AU47" s="26">
        <v>33.789645921192637</v>
      </c>
      <c r="AV47" s="218">
        <v>5.1554862691947602E-3</v>
      </c>
      <c r="AW47" s="556">
        <v>1.01480654403835</v>
      </c>
      <c r="AX47" s="557">
        <v>1.5483504076606314E-4</v>
      </c>
      <c r="AY47" s="556">
        <v>0.99994821493916997</v>
      </c>
      <c r="AZ47" s="557">
        <v>1.5256801755331157E-4</v>
      </c>
      <c r="BA47" s="556">
        <v>24.135834319948472</v>
      </c>
      <c r="BB47" s="557">
        <v>3.6825470951150486E-3</v>
      </c>
      <c r="BC47" s="556">
        <v>7.6390568422666503</v>
      </c>
      <c r="BD47" s="557">
        <v>1.1655361157603375E-3</v>
      </c>
      <c r="BE47" s="76">
        <v>6554.1142303285142</v>
      </c>
      <c r="BG47" s="37" t="s">
        <v>40</v>
      </c>
      <c r="BH47" s="26">
        <v>115.29596453023439</v>
      </c>
      <c r="BI47" s="218">
        <v>1.7591387711357535E-2</v>
      </c>
      <c r="BJ47" s="26">
        <v>516.92239597600701</v>
      </c>
      <c r="BK47" s="218">
        <v>7.8869909466026802E-2</v>
      </c>
      <c r="BL47" s="26">
        <v>1534.0023508134846</v>
      </c>
      <c r="BM47" s="218">
        <v>0.23405181797336447</v>
      </c>
      <c r="BN47" s="304">
        <v>2607.8534365613018</v>
      </c>
      <c r="BO47" s="303">
        <v>0.39789563393535665</v>
      </c>
      <c r="BP47" s="304">
        <v>1307.2421500039088</v>
      </c>
      <c r="BQ47" s="303">
        <v>0.19945367200876321</v>
      </c>
      <c r="BR47" s="304">
        <v>472.79793244356716</v>
      </c>
      <c r="BS47" s="303">
        <v>7.2137578905131436E-2</v>
      </c>
      <c r="BT47" s="76">
        <v>6554.1142303285033</v>
      </c>
      <c r="BV47" s="99">
        <v>0.85308176809071501</v>
      </c>
      <c r="BW47" s="37" t="s">
        <v>40</v>
      </c>
      <c r="BX47" s="26">
        <v>2875.2782428328328</v>
      </c>
      <c r="BY47" s="218">
        <v>0.43869821943715509</v>
      </c>
      <c r="BZ47" s="26">
        <v>2715.9171130443187</v>
      </c>
      <c r="CA47" s="218">
        <v>0.41438354865355986</v>
      </c>
      <c r="CB47" s="26">
        <v>536.59974784144242</v>
      </c>
      <c r="CC47" s="218">
        <v>8.1872199504607571E-2</v>
      </c>
      <c r="CD47" s="26">
        <v>261.20902759583197</v>
      </c>
      <c r="CE47" s="218">
        <v>3.9854207359876895E-2</v>
      </c>
      <c r="CF47" s="26">
        <v>165.11009901407462</v>
      </c>
      <c r="CG47" s="218">
        <v>2.5191825044800772E-2</v>
      </c>
      <c r="CH47" s="76">
        <v>6554.1142303284996</v>
      </c>
      <c r="CI47" s="603"/>
      <c r="CJ47" s="37" t="s">
        <v>40</v>
      </c>
      <c r="CK47" s="26">
        <v>5591.1953558771511</v>
      </c>
      <c r="CL47" s="218">
        <v>0.85308176809071479</v>
      </c>
      <c r="CM47" s="26">
        <v>797.80877543727433</v>
      </c>
      <c r="CN47" s="218">
        <v>0.12172640686448445</v>
      </c>
      <c r="CO47" s="26">
        <v>165.11009901407462</v>
      </c>
      <c r="CP47" s="218">
        <v>2.5191825044800772E-2</v>
      </c>
      <c r="CQ47" s="76">
        <v>6554.1142303284996</v>
      </c>
      <c r="CS47" s="37" t="s">
        <v>40</v>
      </c>
      <c r="CT47" s="26">
        <v>335.55023251677738</v>
      </c>
      <c r="CU47" s="218">
        <v>5.1196884998441487E-2</v>
      </c>
      <c r="CV47" s="26">
        <v>565.705845527365</v>
      </c>
      <c r="CW47" s="218">
        <v>8.6313089098999526E-2</v>
      </c>
      <c r="CX47" s="26">
        <v>759.20466649603236</v>
      </c>
      <c r="CY47" s="218">
        <v>0.11583634947692686</v>
      </c>
      <c r="CZ47" s="26">
        <v>1298.9782297653974</v>
      </c>
      <c r="DA47" s="218">
        <v>0.19819279678625465</v>
      </c>
      <c r="DB47" s="26">
        <v>1335.663214288126</v>
      </c>
      <c r="DC47" s="218">
        <v>0.2037900420025453</v>
      </c>
      <c r="DD47" s="26">
        <v>2259.0120417348071</v>
      </c>
      <c r="DE47" s="218">
        <v>0.34467083763683209</v>
      </c>
      <c r="DF47" s="76">
        <v>6554.114230328506</v>
      </c>
    </row>
    <row r="48" spans="1:110" ht="13.5" thickBot="1" x14ac:dyDescent="0.25">
      <c r="B48" s="36" t="s">
        <v>41</v>
      </c>
      <c r="C48" s="68">
        <v>11865</v>
      </c>
      <c r="D48" s="68">
        <v>106771</v>
      </c>
      <c r="E48" s="53">
        <v>0.11112568019406019</v>
      </c>
      <c r="F48" s="356">
        <v>15753.488599</v>
      </c>
      <c r="G48" s="357">
        <v>0.13078427116141317</v>
      </c>
      <c r="H48" s="68">
        <v>18868.320003945177</v>
      </c>
      <c r="I48" s="53">
        <v>0.15769199271180143</v>
      </c>
      <c r="J48" s="68">
        <v>3114.8314049451765</v>
      </c>
      <c r="K48" s="112">
        <v>0.19772327795018685</v>
      </c>
      <c r="L48" s="477">
        <v>3.6743444775706902E-2</v>
      </c>
      <c r="M48" s="477">
        <v>3.1997815105994754E-2</v>
      </c>
      <c r="N48" s="477">
        <v>3.369018397525414E-2</v>
      </c>
      <c r="P48" s="286">
        <v>11176.990253091248</v>
      </c>
      <c r="Q48" s="215">
        <v>0.85704031760657351</v>
      </c>
      <c r="R48" s="216">
        <v>632.08151329706698</v>
      </c>
      <c r="S48" s="215">
        <v>4.8467371684388583E-2</v>
      </c>
      <c r="T48" s="216">
        <v>671.93114884173133</v>
      </c>
      <c r="U48" s="215">
        <v>5.1523001467572799E-2</v>
      </c>
      <c r="V48" s="216">
        <v>96.993883983688335</v>
      </c>
      <c r="W48" s="215">
        <v>7.4373930058930279E-3</v>
      </c>
      <c r="X48" s="216">
        <v>463.38529621071086</v>
      </c>
      <c r="Y48" s="215">
        <v>3.5531916235572079E-2</v>
      </c>
      <c r="Z48" s="75">
        <v>13041.382095424446</v>
      </c>
      <c r="AB48" s="11" t="s">
        <v>41</v>
      </c>
      <c r="AC48" s="68">
        <v>629.49017622012616</v>
      </c>
      <c r="AD48" s="53">
        <v>3.3362280059300788E-2</v>
      </c>
      <c r="AE48" s="68">
        <v>37.085330638012792</v>
      </c>
      <c r="AF48" s="53">
        <v>1.9654813269150951E-3</v>
      </c>
      <c r="AG48" s="68">
        <v>16991.993712987965</v>
      </c>
      <c r="AH48" s="53">
        <v>0.90055679092972307</v>
      </c>
      <c r="AI48" s="68">
        <v>671.38620073811319</v>
      </c>
      <c r="AJ48" s="53">
        <v>3.5582722817809595E-2</v>
      </c>
      <c r="AK48" s="68">
        <v>538.36458336095666</v>
      </c>
      <c r="AL48" s="53">
        <v>2.8532724866251479E-2</v>
      </c>
      <c r="AM48" s="48">
        <v>18868.320003945173</v>
      </c>
      <c r="AP48" s="36" t="s">
        <v>41</v>
      </c>
      <c r="AQ48" s="68">
        <v>11363.202929483243</v>
      </c>
      <c r="AR48" s="215">
        <v>0.87131891745354273</v>
      </c>
      <c r="AS48" s="68">
        <v>1588.2435299285173</v>
      </c>
      <c r="AT48" s="215">
        <v>0.12178490886220954</v>
      </c>
      <c r="AU48" s="68">
        <v>89.935636012686274</v>
      </c>
      <c r="AV48" s="215">
        <v>6.8961736842477828E-3</v>
      </c>
      <c r="AW48" s="552">
        <v>3.01480654403835</v>
      </c>
      <c r="AX48" s="553">
        <v>2.3117231915903235E-4</v>
      </c>
      <c r="AY48" s="552">
        <v>1.9999482149391699</v>
      </c>
      <c r="AZ48" s="553">
        <v>1.5335400805723264E-4</v>
      </c>
      <c r="BA48" s="552">
        <v>24.135834319948472</v>
      </c>
      <c r="BB48" s="553">
        <v>1.8507113849855303E-3</v>
      </c>
      <c r="BC48" s="552">
        <v>11.19543677944179</v>
      </c>
      <c r="BD48" s="553">
        <v>8.5845477860584248E-4</v>
      </c>
      <c r="BE48" s="75">
        <v>13041.382095424446</v>
      </c>
      <c r="BG48" s="36" t="s">
        <v>41</v>
      </c>
      <c r="BH48" s="68">
        <v>165.52000881989389</v>
      </c>
      <c r="BI48" s="215">
        <v>1.2691907008687832E-2</v>
      </c>
      <c r="BJ48" s="68">
        <v>959.59077134513041</v>
      </c>
      <c r="BK48" s="215">
        <v>7.3580450624309179E-2</v>
      </c>
      <c r="BL48" s="68">
        <v>3230.7002855500559</v>
      </c>
      <c r="BM48" s="215">
        <v>0.24772683308493326</v>
      </c>
      <c r="BN48" s="302">
        <v>5399.5512782125979</v>
      </c>
      <c r="BO48" s="301">
        <v>0.41403213545188683</v>
      </c>
      <c r="BP48" s="302">
        <v>2320.6198965193867</v>
      </c>
      <c r="BQ48" s="301">
        <v>0.17794278854336829</v>
      </c>
      <c r="BR48" s="302">
        <v>965.39985497741009</v>
      </c>
      <c r="BS48" s="301">
        <v>7.4025885286814613E-2</v>
      </c>
      <c r="BT48" s="75">
        <v>13041.382095424475</v>
      </c>
      <c r="BV48" s="99">
        <v>0.84625014333025006</v>
      </c>
      <c r="BW48" s="36" t="s">
        <v>41</v>
      </c>
      <c r="BX48" s="68">
        <v>5648.6202763794863</v>
      </c>
      <c r="BY48" s="215">
        <v>0.43313049453257624</v>
      </c>
      <c r="BZ48" s="68">
        <v>5387.6511910980298</v>
      </c>
      <c r="CA48" s="215">
        <v>0.41311964879767388</v>
      </c>
      <c r="CB48" s="68">
        <v>1150.457283923005</v>
      </c>
      <c r="CC48" s="215">
        <v>8.8215901927038806E-2</v>
      </c>
      <c r="CD48" s="68">
        <v>501.16121004166797</v>
      </c>
      <c r="CE48" s="215">
        <v>3.8428535133365874E-2</v>
      </c>
      <c r="CF48" s="68">
        <v>353.49213398228278</v>
      </c>
      <c r="CG48" s="215">
        <v>2.7105419609345271E-2</v>
      </c>
      <c r="CH48" s="75">
        <v>13041.382095424471</v>
      </c>
      <c r="CI48" s="603"/>
      <c r="CJ48" s="36" t="s">
        <v>41</v>
      </c>
      <c r="CK48" s="68">
        <v>11036.271467477516</v>
      </c>
      <c r="CL48" s="215">
        <v>0.84625014333025006</v>
      </c>
      <c r="CM48" s="68">
        <v>1651.6184939646728</v>
      </c>
      <c r="CN48" s="215">
        <v>0.12664443706040468</v>
      </c>
      <c r="CO48" s="68">
        <v>353.49213398228278</v>
      </c>
      <c r="CP48" s="215">
        <v>2.7105419609345271E-2</v>
      </c>
      <c r="CQ48" s="75">
        <v>13041.382095424471</v>
      </c>
      <c r="CS48" s="36" t="s">
        <v>41</v>
      </c>
      <c r="CT48" s="68">
        <v>615.53907207486509</v>
      </c>
      <c r="CU48" s="215">
        <v>4.7198914008571603E-2</v>
      </c>
      <c r="CV48" s="68">
        <v>1145.4353617091172</v>
      </c>
      <c r="CW48" s="215">
        <v>8.7830826006623119E-2</v>
      </c>
      <c r="CX48" s="68">
        <v>1316.6928048308689</v>
      </c>
      <c r="CY48" s="215">
        <v>0.10096267367956546</v>
      </c>
      <c r="CZ48" s="68">
        <v>2555.36691437433</v>
      </c>
      <c r="DA48" s="215">
        <v>0.19594295264693395</v>
      </c>
      <c r="DB48" s="68">
        <v>2504.9731658417049</v>
      </c>
      <c r="DC48" s="215">
        <v>0.19207881093527399</v>
      </c>
      <c r="DD48" s="68">
        <v>4903.3747765935896</v>
      </c>
      <c r="DE48" s="215">
        <v>0.37598582272303194</v>
      </c>
      <c r="DF48" s="75">
        <v>13041.382095424475</v>
      </c>
    </row>
    <row r="49" spans="2:110" ht="13.5" thickBot="1" x14ac:dyDescent="0.25">
      <c r="B49" s="51" t="s">
        <v>42</v>
      </c>
      <c r="C49" s="71">
        <v>44684</v>
      </c>
      <c r="D49" s="71">
        <v>381325</v>
      </c>
      <c r="E49" s="54">
        <v>0.11718088244935422</v>
      </c>
      <c r="F49" s="358">
        <v>56851.189864999993</v>
      </c>
      <c r="G49" s="359">
        <v>0.14295245293156633</v>
      </c>
      <c r="H49" s="71">
        <v>65485.521551463098</v>
      </c>
      <c r="I49" s="54">
        <v>0.16984918091630705</v>
      </c>
      <c r="J49" s="71">
        <v>8634.3316864631051</v>
      </c>
      <c r="K49" s="67">
        <v>0.1518760065878369</v>
      </c>
      <c r="L49" s="479">
        <v>2.8682013859561595E-2</v>
      </c>
      <c r="M49" s="479">
        <v>2.7119170368800072E-2</v>
      </c>
      <c r="N49" s="479">
        <v>2.7677056001972122E-2</v>
      </c>
      <c r="P49" s="288">
        <v>36091.91703224543</v>
      </c>
      <c r="Q49" s="212">
        <v>0.79925188856884455</v>
      </c>
      <c r="R49" s="213">
        <v>3205.4303051247689</v>
      </c>
      <c r="S49" s="212">
        <v>7.0983933127128487E-2</v>
      </c>
      <c r="T49" s="213">
        <v>3612.1329321150579</v>
      </c>
      <c r="U49" s="212">
        <v>7.9990322076141193E-2</v>
      </c>
      <c r="V49" s="213">
        <v>218.70843482791076</v>
      </c>
      <c r="W49" s="212">
        <v>4.8432763886154953E-3</v>
      </c>
      <c r="X49" s="213">
        <v>2028.9357872814617</v>
      </c>
      <c r="Y49" s="212">
        <v>4.4930579839270318E-2</v>
      </c>
      <c r="Z49" s="78">
        <v>45157.12449159463</v>
      </c>
      <c r="AB49" s="207" t="s">
        <v>42</v>
      </c>
      <c r="AC49" s="208">
        <v>2254.2429160134934</v>
      </c>
      <c r="AD49" s="54">
        <v>3.4423531531957818E-2</v>
      </c>
      <c r="AE49" s="208">
        <v>143.38160546634762</v>
      </c>
      <c r="AF49" s="54">
        <v>2.1895161261511575E-3</v>
      </c>
      <c r="AG49" s="208">
        <v>59512.849164314408</v>
      </c>
      <c r="AH49" s="54">
        <v>0.90879400139685917</v>
      </c>
      <c r="AI49" s="208">
        <v>1979.423669900656</v>
      </c>
      <c r="AJ49" s="54">
        <v>3.0226890204197068E-2</v>
      </c>
      <c r="AK49" s="208">
        <v>1595.6241957681937</v>
      </c>
      <c r="AL49" s="54">
        <v>2.436606074083476E-2</v>
      </c>
      <c r="AM49" s="56">
        <v>65485.521551463098</v>
      </c>
      <c r="AP49" s="51" t="s">
        <v>42</v>
      </c>
      <c r="AQ49" s="71">
        <v>37050.920101771408</v>
      </c>
      <c r="AR49" s="212">
        <v>0.82049481996123297</v>
      </c>
      <c r="AS49" s="71">
        <v>7928.990555260636</v>
      </c>
      <c r="AT49" s="212">
        <v>0.17558796543359942</v>
      </c>
      <c r="AU49" s="71">
        <v>176.88887464812308</v>
      </c>
      <c r="AV49" s="212">
        <v>3.9172146051676023E-3</v>
      </c>
      <c r="AW49" s="560">
        <v>14.999723690091431</v>
      </c>
      <c r="AX49" s="561">
        <v>3.3216976946225422E-4</v>
      </c>
      <c r="AY49" s="560">
        <v>5.0004410116582303</v>
      </c>
      <c r="AZ49" s="561">
        <v>1.1073506234980459E-4</v>
      </c>
      <c r="BA49" s="560">
        <v>87.106335982341591</v>
      </c>
      <c r="BB49" s="561">
        <v>1.9289749691235611E-3</v>
      </c>
      <c r="BC49" s="560">
        <v>20.192763809713341</v>
      </c>
      <c r="BD49" s="561">
        <v>4.4716995046442388E-4</v>
      </c>
      <c r="BE49" s="78">
        <v>45156.799531680168</v>
      </c>
      <c r="BG49" s="51" t="s">
        <v>42</v>
      </c>
      <c r="BH49" s="71">
        <v>648.07612647000701</v>
      </c>
      <c r="BI49" s="212">
        <v>1.4351684202405528E-2</v>
      </c>
      <c r="BJ49" s="71">
        <v>3602.7893719240838</v>
      </c>
      <c r="BK49" s="212">
        <v>7.9783984013227449E-2</v>
      </c>
      <c r="BL49" s="71">
        <v>11692.88413902707</v>
      </c>
      <c r="BM49" s="212">
        <v>0.25893961175932834</v>
      </c>
      <c r="BN49" s="300">
        <v>18178.48020450574</v>
      </c>
      <c r="BO49" s="299">
        <v>0.40256352073296242</v>
      </c>
      <c r="BP49" s="300">
        <v>8011.851653311167</v>
      </c>
      <c r="BQ49" s="299">
        <v>0.17742292935730281</v>
      </c>
      <c r="BR49" s="300">
        <v>3022.7180364420637</v>
      </c>
      <c r="BS49" s="299">
        <v>6.6938269934773628E-2</v>
      </c>
      <c r="BT49" s="78">
        <v>45156.799531680124</v>
      </c>
      <c r="BV49" s="99">
        <v>0.85220707048958566</v>
      </c>
      <c r="BW49" s="51" t="s">
        <v>42</v>
      </c>
      <c r="BX49" s="71">
        <v>20393.44697364216</v>
      </c>
      <c r="BY49" s="212">
        <v>0.45161409101490779</v>
      </c>
      <c r="BZ49" s="71">
        <v>18089.496867936501</v>
      </c>
      <c r="CA49" s="212">
        <v>0.40059297947467781</v>
      </c>
      <c r="CB49" s="71">
        <v>3932.017131792958</v>
      </c>
      <c r="CC49" s="212">
        <v>8.7074752253742296E-2</v>
      </c>
      <c r="CD49" s="71">
        <v>1588.5085492766439</v>
      </c>
      <c r="CE49" s="212">
        <v>3.5177615901725065E-2</v>
      </c>
      <c r="CF49" s="71">
        <v>1153.3300090319144</v>
      </c>
      <c r="CG49" s="212">
        <v>2.5540561354946884E-2</v>
      </c>
      <c r="CH49" s="78">
        <v>45156.799531680183</v>
      </c>
      <c r="CI49" s="603"/>
      <c r="CJ49" s="51" t="s">
        <v>42</v>
      </c>
      <c r="CK49" s="71">
        <v>38482.943841578657</v>
      </c>
      <c r="CL49" s="212">
        <v>0.85220707048958566</v>
      </c>
      <c r="CM49" s="71">
        <v>5520.5256810696019</v>
      </c>
      <c r="CN49" s="212">
        <v>0.12225236815546739</v>
      </c>
      <c r="CO49" s="71">
        <v>1153.3300090319146</v>
      </c>
      <c r="CP49" s="212">
        <v>2.5540561354946895E-2</v>
      </c>
      <c r="CQ49" s="78">
        <v>45156.799531680175</v>
      </c>
      <c r="CS49" s="51" t="s">
        <v>42</v>
      </c>
      <c r="CT49" s="71">
        <v>1719.1185187813248</v>
      </c>
      <c r="CU49" s="212">
        <v>3.8069981411664511E-2</v>
      </c>
      <c r="CV49" s="71">
        <v>3212.5427867924409</v>
      </c>
      <c r="CW49" s="212">
        <v>7.1141950273483218E-2</v>
      </c>
      <c r="CX49" s="71">
        <v>3804.1856074960451</v>
      </c>
      <c r="CY49" s="212">
        <v>8.424391557747983E-2</v>
      </c>
      <c r="CZ49" s="71">
        <v>7469.7268761056821</v>
      </c>
      <c r="DA49" s="212">
        <v>0.16541754405923356</v>
      </c>
      <c r="DB49" s="71">
        <v>8385.6403469718862</v>
      </c>
      <c r="DC49" s="212">
        <v>0.18570050211571931</v>
      </c>
      <c r="DD49" s="71">
        <v>20565.585395532788</v>
      </c>
      <c r="DE49" s="212">
        <v>0.4554261065624195</v>
      </c>
      <c r="DF49" s="78">
        <v>45156.799531680168</v>
      </c>
    </row>
    <row r="50" spans="2:110" x14ac:dyDescent="0.2">
      <c r="B50" s="66" t="s">
        <v>298</v>
      </c>
      <c r="C50" s="14"/>
      <c r="D50" s="14"/>
      <c r="E50" s="12"/>
      <c r="F50" s="14"/>
      <c r="G50" s="12"/>
      <c r="H50" s="14"/>
      <c r="I50" s="69"/>
      <c r="J50" s="14"/>
      <c r="K50" s="12"/>
      <c r="L50" s="12"/>
      <c r="M50" s="96"/>
      <c r="N50" s="96"/>
      <c r="AB50" s="66" t="s">
        <v>75</v>
      </c>
      <c r="AC50" s="12"/>
      <c r="AD50" s="1"/>
      <c r="AE50" s="12"/>
      <c r="AF50" s="1"/>
      <c r="AG50" s="12"/>
      <c r="AM50" s="12"/>
      <c r="AP50" s="66" t="s">
        <v>298</v>
      </c>
      <c r="AQ50" s="14"/>
      <c r="AR50" s="12"/>
      <c r="AT50" s="12"/>
      <c r="AU50" s="14"/>
      <c r="AV50" s="12"/>
      <c r="AW50" s="298"/>
      <c r="AX50" s="297"/>
      <c r="AY50" s="298"/>
      <c r="AZ50" s="297"/>
      <c r="BA50" s="298"/>
      <c r="BB50" s="297"/>
      <c r="BC50" s="298"/>
      <c r="BD50" s="297"/>
      <c r="BE50" s="12"/>
      <c r="BG50" s="66" t="s">
        <v>298</v>
      </c>
      <c r="BH50" s="14"/>
      <c r="BI50" s="12"/>
      <c r="BK50" s="12"/>
      <c r="BL50" s="14"/>
      <c r="BM50" s="12"/>
      <c r="BN50" s="296"/>
      <c r="BO50" s="135"/>
      <c r="BP50" s="296"/>
      <c r="BQ50" s="135"/>
      <c r="BR50" s="296"/>
      <c r="BS50" s="135"/>
      <c r="BT50" s="12"/>
      <c r="BV50" s="99">
        <v>0</v>
      </c>
      <c r="BW50" s="567" t="s">
        <v>298</v>
      </c>
      <c r="BX50" s="540"/>
      <c r="BY50" s="402"/>
      <c r="CA50" s="402"/>
      <c r="CB50" s="540"/>
      <c r="CC50" s="402"/>
      <c r="CD50" s="568"/>
      <c r="CE50" s="569"/>
      <c r="CF50" s="568"/>
      <c r="CG50" s="569"/>
      <c r="CH50" s="402"/>
      <c r="CI50" s="603"/>
      <c r="CJ50" s="567" t="s">
        <v>298</v>
      </c>
      <c r="CK50" s="540"/>
      <c r="CL50" s="402"/>
      <c r="CN50" s="402"/>
      <c r="CP50" s="402"/>
      <c r="CQ50" s="402"/>
      <c r="CS50" s="567" t="s">
        <v>298</v>
      </c>
      <c r="CT50" s="540"/>
      <c r="CU50" s="402"/>
      <c r="CW50" s="402"/>
      <c r="CY50" s="402"/>
      <c r="CZ50" s="540"/>
      <c r="DA50" s="402"/>
      <c r="DC50" s="402"/>
      <c r="DE50" s="402"/>
      <c r="DF50" s="402"/>
    </row>
    <row r="51" spans="2:110" x14ac:dyDescent="0.2">
      <c r="Z51" s="702"/>
      <c r="AC51" s="12"/>
      <c r="AD51" s="1"/>
      <c r="AE51" s="12"/>
      <c r="AF51" s="1"/>
      <c r="AG51" s="12"/>
      <c r="AM51" s="12"/>
    </row>
    <row r="52" spans="2:110" x14ac:dyDescent="0.2">
      <c r="AQ52"/>
      <c r="AS52"/>
      <c r="AU52"/>
      <c r="AW52"/>
      <c r="AX52"/>
      <c r="AY52"/>
      <c r="AZ52"/>
      <c r="BA52"/>
      <c r="BB52"/>
      <c r="BC52"/>
      <c r="BD52"/>
      <c r="BH52"/>
      <c r="BJ52"/>
      <c r="BL52"/>
      <c r="BN52"/>
      <c r="BO52"/>
      <c r="BP52"/>
      <c r="BQ52"/>
      <c r="BR52"/>
      <c r="BS52"/>
    </row>
    <row r="53" spans="2:110" x14ac:dyDescent="0.2">
      <c r="AQ53"/>
      <c r="AS53"/>
      <c r="AU53"/>
      <c r="AW53"/>
      <c r="AX53"/>
      <c r="AY53"/>
      <c r="AZ53"/>
      <c r="BA53"/>
      <c r="BB53"/>
      <c r="BC53"/>
      <c r="BD53"/>
      <c r="BH53"/>
      <c r="BJ53"/>
      <c r="BL53"/>
      <c r="BN53"/>
      <c r="BO53"/>
      <c r="BP53"/>
      <c r="BQ53"/>
      <c r="BR53"/>
      <c r="BS53"/>
      <c r="BX53" s="570"/>
      <c r="BY53" s="541"/>
      <c r="BZ53" s="541"/>
      <c r="CA53" s="541"/>
      <c r="CB53" s="570"/>
      <c r="CC53" s="541"/>
      <c r="CK53" s="570"/>
      <c r="CL53" s="541"/>
      <c r="CM53" s="541"/>
      <c r="CN53" s="541"/>
      <c r="CO53" s="541"/>
      <c r="CP53" s="541"/>
      <c r="CT53" s="570"/>
      <c r="CU53" s="541"/>
      <c r="CV53" s="541"/>
      <c r="CW53" s="541"/>
      <c r="CX53" s="541"/>
      <c r="CY53" s="541"/>
      <c r="CZ53" s="570"/>
      <c r="DA53" s="541"/>
      <c r="DB53" s="541"/>
      <c r="DC53" s="541"/>
      <c r="DD53" s="541"/>
      <c r="DE53" s="541"/>
    </row>
    <row r="54" spans="2:110" x14ac:dyDescent="0.2">
      <c r="AB54" s="12"/>
      <c r="AC54" s="12"/>
      <c r="AE54" s="12"/>
      <c r="AG54" s="12"/>
      <c r="AQ54"/>
      <c r="AS54"/>
      <c r="AU54"/>
      <c r="AW54"/>
      <c r="AX54"/>
      <c r="AY54"/>
      <c r="AZ54"/>
      <c r="BA54"/>
      <c r="BB54"/>
      <c r="BC54"/>
      <c r="BD54"/>
      <c r="BH54"/>
      <c r="BJ54"/>
      <c r="BL54"/>
      <c r="BN54"/>
      <c r="BO54"/>
      <c r="BP54"/>
      <c r="BQ54"/>
      <c r="BR54"/>
      <c r="BS54"/>
      <c r="BX54" s="570"/>
      <c r="BY54" s="541"/>
      <c r="BZ54" s="541"/>
      <c r="CA54" s="541"/>
      <c r="CB54" s="570"/>
      <c r="CC54" s="541"/>
      <c r="CK54" s="570"/>
      <c r="CL54" s="541"/>
      <c r="CM54" s="541"/>
      <c r="CN54" s="541"/>
      <c r="CO54" s="541"/>
      <c r="CP54" s="541"/>
      <c r="CT54" s="570"/>
      <c r="CU54" s="541"/>
      <c r="CV54" s="541"/>
      <c r="CW54" s="541"/>
      <c r="CX54" s="541"/>
      <c r="CY54" s="541"/>
      <c r="CZ54" s="570"/>
      <c r="DA54" s="541"/>
      <c r="DB54" s="541"/>
      <c r="DC54" s="541"/>
      <c r="DD54" s="541"/>
      <c r="DE54" s="541"/>
    </row>
    <row r="55" spans="2:110" x14ac:dyDescent="0.2">
      <c r="AQ55"/>
      <c r="AS55"/>
      <c r="AU55"/>
      <c r="AW55"/>
      <c r="AX55"/>
      <c r="AY55"/>
      <c r="AZ55"/>
      <c r="BA55"/>
      <c r="BB55"/>
      <c r="BC55"/>
      <c r="BD55"/>
      <c r="BH55"/>
      <c r="BJ55"/>
      <c r="BL55"/>
      <c r="BN55"/>
      <c r="BO55"/>
      <c r="BP55"/>
      <c r="BQ55"/>
      <c r="BR55"/>
      <c r="BS55"/>
      <c r="BX55" s="570"/>
      <c r="BY55" s="541"/>
      <c r="BZ55" s="541"/>
      <c r="CA55" s="541"/>
      <c r="CB55" s="570"/>
      <c r="CC55" s="541"/>
      <c r="CK55" s="570"/>
      <c r="CL55" s="541"/>
      <c r="CM55" s="541"/>
      <c r="CN55" s="541"/>
      <c r="CO55" s="541"/>
      <c r="CP55" s="541"/>
      <c r="CT55" s="570"/>
      <c r="CU55" s="541"/>
      <c r="CV55" s="541"/>
      <c r="CW55" s="541"/>
      <c r="CX55" s="541"/>
      <c r="CY55" s="541"/>
      <c r="CZ55" s="570"/>
      <c r="DA55" s="541"/>
      <c r="DB55" s="541"/>
      <c r="DC55" s="541"/>
      <c r="DD55" s="541"/>
      <c r="DE55" s="541"/>
    </row>
    <row r="56" spans="2:110" x14ac:dyDescent="0.2">
      <c r="AQ56"/>
      <c r="AS56"/>
      <c r="AU56"/>
      <c r="AW56"/>
      <c r="AX56"/>
      <c r="AY56"/>
      <c r="AZ56"/>
      <c r="BA56"/>
      <c r="BB56"/>
      <c r="BC56"/>
      <c r="BD56"/>
      <c r="BH56"/>
      <c r="BJ56"/>
      <c r="BL56"/>
      <c r="BN56"/>
      <c r="BO56"/>
      <c r="BP56"/>
      <c r="BQ56"/>
      <c r="BR56"/>
      <c r="BS56"/>
      <c r="BX56" s="570"/>
      <c r="BY56" s="541"/>
      <c r="BZ56" s="541"/>
      <c r="CA56" s="541"/>
      <c r="CB56" s="570"/>
      <c r="CC56" s="541"/>
      <c r="CK56" s="570"/>
      <c r="CL56" s="541"/>
      <c r="CM56" s="541"/>
      <c r="CN56" s="541"/>
      <c r="CO56" s="541"/>
      <c r="CP56" s="541"/>
      <c r="CT56" s="570"/>
      <c r="CU56" s="541"/>
      <c r="CV56" s="541"/>
      <c r="CW56" s="541"/>
      <c r="CX56" s="541"/>
      <c r="CY56" s="541"/>
      <c r="CZ56" s="570"/>
      <c r="DA56" s="541"/>
      <c r="DB56" s="541"/>
      <c r="DC56" s="541"/>
      <c r="DD56" s="541"/>
      <c r="DE56" s="541"/>
    </row>
    <row r="57" spans="2:110" x14ac:dyDescent="0.2">
      <c r="AQ57"/>
      <c r="AS57"/>
      <c r="AU57"/>
      <c r="AW57"/>
      <c r="AX57"/>
      <c r="AY57"/>
      <c r="AZ57"/>
      <c r="BA57"/>
      <c r="BB57"/>
      <c r="BC57"/>
      <c r="BD57"/>
      <c r="BH57"/>
      <c r="BJ57"/>
      <c r="BL57"/>
      <c r="BN57"/>
      <c r="BO57"/>
      <c r="BP57"/>
      <c r="BQ57"/>
      <c r="BR57"/>
      <c r="BS57"/>
    </row>
    <row r="58" spans="2:110" x14ac:dyDescent="0.2">
      <c r="AQ58"/>
      <c r="AS58"/>
      <c r="AU58"/>
      <c r="AW58"/>
      <c r="AX58"/>
      <c r="AY58"/>
      <c r="AZ58"/>
      <c r="BA58"/>
      <c r="BB58"/>
      <c r="BC58"/>
      <c r="BD58"/>
      <c r="BH58"/>
      <c r="BJ58"/>
      <c r="BL58"/>
      <c r="BN58"/>
      <c r="BO58"/>
      <c r="BP58"/>
      <c r="BQ58"/>
      <c r="BR58"/>
      <c r="BS58"/>
    </row>
    <row r="59" spans="2:110" x14ac:dyDescent="0.2">
      <c r="AQ59"/>
      <c r="AS59"/>
      <c r="AU59"/>
      <c r="AW59"/>
      <c r="AX59"/>
      <c r="AY59"/>
      <c r="AZ59"/>
      <c r="BA59"/>
      <c r="BB59"/>
      <c r="BC59"/>
      <c r="BD59"/>
      <c r="BH59"/>
      <c r="BJ59"/>
      <c r="BL59"/>
      <c r="BN59"/>
      <c r="BO59"/>
      <c r="BP59"/>
      <c r="BQ59"/>
      <c r="BR59"/>
      <c r="BS59"/>
    </row>
  </sheetData>
  <pageMargins left="0.7" right="0.7" top="0.75" bottom="0.75" header="0.3" footer="0.3"/>
  <pageSetup paperSize="9" scale="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H53"/>
  <sheetViews>
    <sheetView tabSelected="1" topLeftCell="A2" zoomScale="80" zoomScaleNormal="80" workbookViewId="0">
      <pane xSplit="2" ySplit="2" topLeftCell="C4" activePane="bottomRight" state="frozen"/>
      <selection activeCell="A2" sqref="A2"/>
      <selection pane="topRight" activeCell="C2" sqref="C2"/>
      <selection pane="bottomLeft" activeCell="A4" sqref="A4"/>
      <selection pane="bottomRight" activeCell="B3" sqref="B3"/>
    </sheetView>
  </sheetViews>
  <sheetFormatPr baseColWidth="10" defaultRowHeight="12.75" x14ac:dyDescent="0.2"/>
  <cols>
    <col min="1" max="1" width="9.42578125" hidden="1" customWidth="1"/>
    <col min="2" max="2" width="27" customWidth="1"/>
    <col min="3" max="3" width="9.140625" customWidth="1"/>
    <col min="4" max="4" width="9.140625" style="55" customWidth="1"/>
    <col min="5" max="5" width="8.7109375" customWidth="1"/>
    <col min="6" max="6" width="10.140625" style="55" customWidth="1"/>
    <col min="7" max="7" width="8.7109375" customWidth="1"/>
    <col min="8" max="8" width="10.140625" customWidth="1"/>
    <col min="9" max="9" width="8.7109375" style="41" customWidth="1"/>
    <col min="10" max="10" width="10" customWidth="1"/>
    <col min="11" max="11" width="9.28515625" style="55" customWidth="1"/>
    <col min="12" max="12" width="8.7109375" customWidth="1"/>
    <col min="13" max="13" width="10.28515625" style="55" customWidth="1"/>
    <col min="14" max="14" width="8.7109375" customWidth="1"/>
    <col min="15" max="15" width="8.85546875" customWidth="1"/>
    <col min="16" max="16" width="8.7109375" style="41" customWidth="1"/>
    <col min="17" max="17" width="13" customWidth="1"/>
    <col min="18" max="18" width="11.42578125" customWidth="1"/>
    <col min="19" max="19" width="11.42578125" style="55" customWidth="1"/>
    <col min="20" max="20" width="12.5703125" style="55" customWidth="1"/>
    <col min="21" max="21" width="12.5703125" customWidth="1"/>
    <col min="22" max="22" width="4" customWidth="1"/>
    <col min="23" max="23" width="26.42578125" customWidth="1"/>
    <col min="24" max="24" width="9.7109375" customWidth="1"/>
    <col min="25" max="25" width="8.7109375" customWidth="1"/>
    <col min="26" max="26" width="9.7109375" customWidth="1"/>
    <col min="27" max="27" width="8.7109375" customWidth="1"/>
    <col min="28" max="28" width="9.7109375" customWidth="1"/>
    <col min="29" max="29" width="8.7109375" customWidth="1"/>
    <col min="30" max="30" width="9.7109375" customWidth="1"/>
    <col min="31" max="31" width="8.7109375" customWidth="1"/>
    <col min="32" max="32" width="9.7109375" customWidth="1"/>
    <col min="33" max="33" width="8.7109375" customWidth="1"/>
    <col min="34" max="34" width="9.7109375" customWidth="1"/>
    <col min="35" max="35" width="8.7109375" customWidth="1"/>
    <col min="36" max="36" width="6.28515625" customWidth="1"/>
    <col min="37" max="37" width="17.28515625" customWidth="1"/>
    <col min="38" max="38" width="9.7109375" customWidth="1"/>
    <col min="39" max="39" width="9" customWidth="1"/>
    <col min="40" max="40" width="9.7109375" customWidth="1"/>
    <col min="41" max="41" width="9" customWidth="1"/>
    <col min="42" max="42" width="9.7109375" customWidth="1"/>
    <col min="43" max="43" width="9" customWidth="1"/>
    <col min="44" max="44" width="9" style="528" customWidth="1"/>
    <col min="45" max="45" width="11.42578125" customWidth="1"/>
    <col min="46" max="51" width="9" style="528" customWidth="1"/>
    <col min="52" max="52" width="11.42578125" customWidth="1"/>
    <col min="53" max="53" width="17.28515625" customWidth="1"/>
    <col min="54" max="54" width="9.7109375" customWidth="1"/>
    <col min="55" max="55" width="8.7109375" customWidth="1"/>
    <col min="56" max="56" width="9.7109375" customWidth="1"/>
    <col min="57" max="57" width="8.7109375" customWidth="1"/>
    <col min="58" max="58" width="9.7109375" customWidth="1"/>
    <col min="59" max="59" width="8.7109375" customWidth="1"/>
    <col min="60" max="60" width="11.42578125" customWidth="1"/>
  </cols>
  <sheetData>
    <row r="1" spans="1:60" ht="13.5" thickBot="1" x14ac:dyDescent="0.25">
      <c r="BB1">
        <v>9</v>
      </c>
      <c r="BD1">
        <v>10</v>
      </c>
    </row>
    <row r="2" spans="1:60" ht="15" x14ac:dyDescent="0.2">
      <c r="C2" s="42">
        <v>2013</v>
      </c>
      <c r="D2" s="43"/>
      <c r="E2" s="43"/>
      <c r="F2" s="43"/>
      <c r="G2" s="43"/>
      <c r="H2" s="43"/>
      <c r="I2" s="44"/>
      <c r="J2" s="42">
        <v>2008</v>
      </c>
      <c r="K2" s="43"/>
      <c r="L2" s="43"/>
      <c r="M2" s="43"/>
      <c r="N2" s="43"/>
      <c r="O2" s="43"/>
      <c r="P2" s="44"/>
      <c r="R2" s="42" t="s">
        <v>316</v>
      </c>
      <c r="S2" s="43"/>
      <c r="T2" s="43"/>
      <c r="U2" s="57"/>
      <c r="X2" s="63" t="s">
        <v>291</v>
      </c>
      <c r="Y2" s="58"/>
      <c r="Z2" s="65"/>
      <c r="AA2" s="58"/>
      <c r="AB2" s="65"/>
      <c r="AC2" s="58"/>
      <c r="AD2" s="65"/>
      <c r="AE2" s="58"/>
      <c r="AF2" s="65"/>
      <c r="AG2" s="59"/>
      <c r="AH2" s="65"/>
      <c r="AI2" s="60"/>
      <c r="AL2" s="123" t="s">
        <v>317</v>
      </c>
      <c r="AM2" s="124"/>
      <c r="AN2" s="124"/>
      <c r="AO2" s="124"/>
      <c r="AP2" s="124"/>
      <c r="AQ2" s="167"/>
      <c r="AR2" s="529"/>
      <c r="AT2" s="529"/>
      <c r="AU2" s="529"/>
      <c r="AV2" s="529"/>
      <c r="AW2" s="529"/>
      <c r="AX2" s="529"/>
      <c r="AY2" s="529"/>
      <c r="BB2" s="63" t="s">
        <v>258</v>
      </c>
      <c r="BC2" s="58"/>
      <c r="BD2" s="65"/>
      <c r="BE2" s="58"/>
      <c r="BF2" s="65"/>
      <c r="BG2" s="58"/>
      <c r="BH2" s="42"/>
    </row>
    <row r="3" spans="1:60" s="277" customFormat="1" ht="51.75" thickBot="1" x14ac:dyDescent="0.25">
      <c r="C3" s="622" t="s">
        <v>57</v>
      </c>
      <c r="D3" s="623" t="s">
        <v>56</v>
      </c>
      <c r="E3" s="615" t="s">
        <v>55</v>
      </c>
      <c r="F3" s="623" t="s">
        <v>59</v>
      </c>
      <c r="G3" s="615" t="s">
        <v>55</v>
      </c>
      <c r="H3" s="623" t="s">
        <v>58</v>
      </c>
      <c r="I3" s="624" t="s">
        <v>55</v>
      </c>
      <c r="J3" s="622" t="s">
        <v>57</v>
      </c>
      <c r="K3" s="623" t="s">
        <v>56</v>
      </c>
      <c r="L3" s="615" t="s">
        <v>55</v>
      </c>
      <c r="M3" s="623" t="s">
        <v>59</v>
      </c>
      <c r="N3" s="615" t="s">
        <v>55</v>
      </c>
      <c r="O3" s="623" t="s">
        <v>58</v>
      </c>
      <c r="P3" s="624" t="s">
        <v>55</v>
      </c>
      <c r="R3" s="622" t="s">
        <v>57</v>
      </c>
      <c r="S3" s="623" t="s">
        <v>56</v>
      </c>
      <c r="T3" s="623" t="s">
        <v>59</v>
      </c>
      <c r="U3" s="625" t="s">
        <v>58</v>
      </c>
      <c r="X3" s="343" t="s">
        <v>60</v>
      </c>
      <c r="Y3" s="615" t="s">
        <v>55</v>
      </c>
      <c r="Z3" s="343" t="s">
        <v>61</v>
      </c>
      <c r="AA3" s="615" t="s">
        <v>55</v>
      </c>
      <c r="AB3" s="343" t="s">
        <v>62</v>
      </c>
      <c r="AC3" s="615" t="s">
        <v>55</v>
      </c>
      <c r="AD3" s="343" t="s">
        <v>63</v>
      </c>
      <c r="AE3" s="615" t="s">
        <v>55</v>
      </c>
      <c r="AF3" s="616" t="s">
        <v>97</v>
      </c>
      <c r="AG3" s="615" t="s">
        <v>55</v>
      </c>
      <c r="AH3" s="616" t="s">
        <v>167</v>
      </c>
      <c r="AI3" s="615"/>
      <c r="AL3" s="342" t="s">
        <v>266</v>
      </c>
      <c r="AM3" s="615" t="s">
        <v>55</v>
      </c>
      <c r="AN3" s="342" t="s">
        <v>267</v>
      </c>
      <c r="AO3" s="615" t="s">
        <v>55</v>
      </c>
      <c r="AP3" s="342" t="s">
        <v>289</v>
      </c>
      <c r="AQ3" s="615" t="s">
        <v>55</v>
      </c>
      <c r="AR3" s="626" t="s">
        <v>287</v>
      </c>
      <c r="AT3" s="626" t="s">
        <v>323</v>
      </c>
      <c r="AU3" s="626" t="s">
        <v>324</v>
      </c>
      <c r="AV3" s="626" t="s">
        <v>325</v>
      </c>
      <c r="AW3" s="626" t="s">
        <v>326</v>
      </c>
      <c r="AX3" s="626" t="s">
        <v>327</v>
      </c>
      <c r="AY3" s="626" t="s">
        <v>328</v>
      </c>
      <c r="BB3" s="343" t="s">
        <v>127</v>
      </c>
      <c r="BC3" s="615" t="s">
        <v>55</v>
      </c>
      <c r="BD3" s="343" t="s">
        <v>128</v>
      </c>
      <c r="BE3" s="615" t="s">
        <v>55</v>
      </c>
      <c r="BF3" s="343" t="s">
        <v>248</v>
      </c>
      <c r="BG3" s="615" t="s">
        <v>55</v>
      </c>
      <c r="BH3" s="622" t="s">
        <v>259</v>
      </c>
    </row>
    <row r="4" spans="1:60" s="119" customFormat="1" x14ac:dyDescent="0.2">
      <c r="A4" s="133">
        <v>97209</v>
      </c>
      <c r="B4" s="891" t="s">
        <v>8</v>
      </c>
      <c r="C4" s="323">
        <v>46121.81283818285</v>
      </c>
      <c r="D4" s="892">
        <v>38143.941163927055</v>
      </c>
      <c r="E4" s="136">
        <v>0.82702606026684278</v>
      </c>
      <c r="F4" s="664">
        <v>683.59330958755982</v>
      </c>
      <c r="G4" s="136">
        <v>1.4821475295993432E-2</v>
      </c>
      <c r="H4" s="664">
        <v>7294.2783646682392</v>
      </c>
      <c r="I4" s="893">
        <v>0.15815246443716383</v>
      </c>
      <c r="J4" s="323">
        <v>44254.155511000004</v>
      </c>
      <c r="K4" s="664">
        <v>38101.500161000004</v>
      </c>
      <c r="L4" s="136">
        <v>0.86096999753004733</v>
      </c>
      <c r="M4" s="664">
        <v>668.76668199999995</v>
      </c>
      <c r="N4" s="136">
        <v>1.5111952183423056E-2</v>
      </c>
      <c r="O4" s="664">
        <v>5483.8886679999996</v>
      </c>
      <c r="P4" s="893">
        <v>0.12391805028652959</v>
      </c>
      <c r="Q4" s="894"/>
      <c r="R4" s="895">
        <v>8.3016138118903182E-3</v>
      </c>
      <c r="S4" s="895">
        <v>2.2267945082399265E-4</v>
      </c>
      <c r="T4" s="895">
        <v>4.395214992167551E-3</v>
      </c>
      <c r="U4" s="895">
        <v>5.8714206384471224E-2</v>
      </c>
      <c r="W4" s="134" t="s">
        <v>8</v>
      </c>
      <c r="X4" s="135">
        <v>3080.3634542640466</v>
      </c>
      <c r="Y4" s="136">
        <v>6.6787562428897135E-2</v>
      </c>
      <c r="Z4" s="135">
        <v>7802.4154714025335</v>
      </c>
      <c r="AA4" s="136">
        <v>0.16916974835263091</v>
      </c>
      <c r="AB4" s="135">
        <v>15266.843702127895</v>
      </c>
      <c r="AC4" s="136">
        <v>0.33101135368835588</v>
      </c>
      <c r="AD4" s="135">
        <v>14047.715243270728</v>
      </c>
      <c r="AE4" s="136">
        <v>0.3045785579278239</v>
      </c>
      <c r="AF4" s="135">
        <v>4602.208642994633</v>
      </c>
      <c r="AG4" s="136">
        <v>9.9783776044132508E-2</v>
      </c>
      <c r="AH4" s="135">
        <v>1322.2663241230184</v>
      </c>
      <c r="AI4" s="136">
        <v>2.8669001558159792E-2</v>
      </c>
      <c r="AK4" s="134" t="s">
        <v>8</v>
      </c>
      <c r="AL4" s="896">
        <v>4463.2734227115734</v>
      </c>
      <c r="AM4" s="136">
        <v>9.7953010031985838E-2</v>
      </c>
      <c r="AN4" s="135">
        <v>32136.710854716832</v>
      </c>
      <c r="AO4" s="136">
        <v>0.70528673971191957</v>
      </c>
      <c r="AP4" s="135">
        <v>8965.4702323832298</v>
      </c>
      <c r="AQ4" s="136">
        <v>0.19676025025609456</v>
      </c>
      <c r="AR4" s="897">
        <v>45565.454509811636</v>
      </c>
      <c r="AT4" s="898">
        <v>930.52458108345593</v>
      </c>
      <c r="AU4" s="898">
        <v>3532.7488416281176</v>
      </c>
      <c r="AV4" s="898">
        <v>15248.738218986209</v>
      </c>
      <c r="AW4" s="898">
        <v>16887.972635730624</v>
      </c>
      <c r="AX4" s="898">
        <v>7413.935240389651</v>
      </c>
      <c r="AY4" s="898">
        <v>1551.5349919935784</v>
      </c>
      <c r="BA4" s="134" t="s">
        <v>8</v>
      </c>
      <c r="BB4" s="135">
        <v>22155.896706321982</v>
      </c>
      <c r="BC4" s="136">
        <v>0.48037783735984863</v>
      </c>
      <c r="BD4" s="135">
        <v>23870.861750589818</v>
      </c>
      <c r="BE4" s="136">
        <v>0.51756122063848831</v>
      </c>
      <c r="BF4" s="135">
        <v>95.054381271053046</v>
      </c>
      <c r="BG4" s="136">
        <v>2.0609420016630482E-3</v>
      </c>
      <c r="BH4" s="323">
        <v>46121.812838182857</v>
      </c>
    </row>
    <row r="5" spans="1:60" s="119" customFormat="1" x14ac:dyDescent="0.2">
      <c r="A5" s="140">
        <v>97213</v>
      </c>
      <c r="B5" s="141" t="s">
        <v>10</v>
      </c>
      <c r="C5" s="322">
        <v>19308.001448464096</v>
      </c>
      <c r="D5" s="296">
        <v>16934.372141239921</v>
      </c>
      <c r="E5" s="142">
        <v>0.87706499227484824</v>
      </c>
      <c r="F5" s="296">
        <v>142.71621580157355</v>
      </c>
      <c r="G5" s="142">
        <v>7.3915581673486084E-3</v>
      </c>
      <c r="H5" s="296">
        <v>2230.9130914226016</v>
      </c>
      <c r="I5" s="899">
        <v>0.11554344955780316</v>
      </c>
      <c r="J5" s="322">
        <v>16722.546803999998</v>
      </c>
      <c r="K5" s="296">
        <v>15200.508156</v>
      </c>
      <c r="L5" s="142">
        <v>0.90898284418998132</v>
      </c>
      <c r="M5" s="296">
        <v>118.909994</v>
      </c>
      <c r="N5" s="142">
        <v>7.1107586298731111E-3</v>
      </c>
      <c r="O5" s="296">
        <v>1403.1286540000001</v>
      </c>
      <c r="P5" s="899">
        <v>8.3906397180145711E-2</v>
      </c>
      <c r="R5" s="900">
        <v>2.9169673796612727E-2</v>
      </c>
      <c r="S5" s="901">
        <v>2.1838351484672724E-2</v>
      </c>
      <c r="T5" s="901">
        <v>3.7172499262554171E-2</v>
      </c>
      <c r="U5" s="901">
        <v>9.7177850644556862E-2</v>
      </c>
      <c r="W5" s="141" t="s">
        <v>10</v>
      </c>
      <c r="X5" s="135">
        <v>574.64253572416749</v>
      </c>
      <c r="Y5" s="142">
        <v>2.9761885882284254E-2</v>
      </c>
      <c r="Z5" s="135">
        <v>2675.7772526804879</v>
      </c>
      <c r="AA5" s="142">
        <v>0.1385838539437928</v>
      </c>
      <c r="AB5" s="135">
        <v>6539.7210045067213</v>
      </c>
      <c r="AC5" s="142">
        <v>0.33870522653326918</v>
      </c>
      <c r="AD5" s="135">
        <v>7299.0421325055922</v>
      </c>
      <c r="AE5" s="142">
        <v>0.37803198596125093</v>
      </c>
      <c r="AF5" s="135">
        <v>1655.3897870817161</v>
      </c>
      <c r="AG5" s="142">
        <v>8.573594690782449E-2</v>
      </c>
      <c r="AH5" s="135">
        <v>563.42873596540699</v>
      </c>
      <c r="AI5" s="142">
        <v>2.9181100771578115E-2</v>
      </c>
      <c r="AK5" s="141" t="s">
        <v>10</v>
      </c>
      <c r="AL5" s="135">
        <v>589.44691276308595</v>
      </c>
      <c r="AM5" s="142">
        <v>3.2086895795967935E-2</v>
      </c>
      <c r="AN5" s="135">
        <v>7907.6413903587672</v>
      </c>
      <c r="AO5" s="142">
        <v>0.43045719604321026</v>
      </c>
      <c r="AP5" s="135">
        <v>9873.2432026499282</v>
      </c>
      <c r="AQ5" s="142">
        <v>0.53745590816082167</v>
      </c>
      <c r="AR5" s="897">
        <v>18370.331505771785</v>
      </c>
      <c r="AT5" s="898">
        <v>89.90010025284387</v>
      </c>
      <c r="AU5" s="898">
        <v>499.54681251024209</v>
      </c>
      <c r="AV5" s="898">
        <v>2322.1536555911571</v>
      </c>
      <c r="AW5" s="898">
        <v>5585.4877347676102</v>
      </c>
      <c r="AX5" s="898">
        <v>7995.7910274001342</v>
      </c>
      <c r="AY5" s="898">
        <v>1877.4521752497947</v>
      </c>
      <c r="BA5" s="141" t="s">
        <v>10</v>
      </c>
      <c r="BB5" s="135">
        <v>10948.492238399804</v>
      </c>
      <c r="BC5" s="142">
        <v>0.56704430376302517</v>
      </c>
      <c r="BD5" s="135">
        <v>8278.7170515119924</v>
      </c>
      <c r="BE5" s="142">
        <v>0.42877130880734138</v>
      </c>
      <c r="BF5" s="135">
        <v>80.792158552298758</v>
      </c>
      <c r="BG5" s="142">
        <v>4.1843874296335105E-3</v>
      </c>
      <c r="BH5" s="322">
        <v>19308.001448464092</v>
      </c>
    </row>
    <row r="6" spans="1:60" s="119" customFormat="1" x14ac:dyDescent="0.2">
      <c r="A6" s="140">
        <v>97224</v>
      </c>
      <c r="B6" s="141" t="s">
        <v>19</v>
      </c>
      <c r="C6" s="322">
        <v>8013.2172859258599</v>
      </c>
      <c r="D6" s="296">
        <v>6906.7646259147896</v>
      </c>
      <c r="E6" s="142">
        <v>0.8619215453006116</v>
      </c>
      <c r="F6" s="296">
        <v>75.181531852739099</v>
      </c>
      <c r="G6" s="142">
        <v>9.38219059462987E-3</v>
      </c>
      <c r="H6" s="296">
        <v>1031.2711281583315</v>
      </c>
      <c r="I6" s="899">
        <v>0.12869626410475862</v>
      </c>
      <c r="J6" s="322">
        <v>7113.1416359999994</v>
      </c>
      <c r="K6" s="296">
        <v>6417.507302</v>
      </c>
      <c r="L6" s="142">
        <v>0.90220434660272253</v>
      </c>
      <c r="M6" s="296">
        <v>62.387701</v>
      </c>
      <c r="N6" s="142">
        <v>8.7707660261188147E-3</v>
      </c>
      <c r="O6" s="296">
        <v>633.24663299999997</v>
      </c>
      <c r="P6" s="899">
        <v>8.9024887371158767E-2</v>
      </c>
      <c r="R6" s="901">
        <v>2.4115861543742234E-2</v>
      </c>
      <c r="S6" s="901">
        <v>1.4802800163361107E-2</v>
      </c>
      <c r="T6" s="901">
        <v>3.8012151609420952E-2</v>
      </c>
      <c r="U6" s="901">
        <v>0.10245277251424767</v>
      </c>
      <c r="W6" s="141" t="s">
        <v>19</v>
      </c>
      <c r="X6" s="135">
        <v>176.23806116235309</v>
      </c>
      <c r="Y6" s="142">
        <v>2.1993420978598893E-2</v>
      </c>
      <c r="Z6" s="135">
        <v>893.54715425088875</v>
      </c>
      <c r="AA6" s="142">
        <v>0.11150916321965765</v>
      </c>
      <c r="AB6" s="135">
        <v>2619.3661466535223</v>
      </c>
      <c r="AC6" s="142">
        <v>0.32688070885761294</v>
      </c>
      <c r="AD6" s="135">
        <v>3139.1241778620424</v>
      </c>
      <c r="AE6" s="142">
        <v>0.39174329933315205</v>
      </c>
      <c r="AF6" s="135">
        <v>908.86403306557429</v>
      </c>
      <c r="AG6" s="142">
        <v>0.11342061504582834</v>
      </c>
      <c r="AH6" s="135">
        <v>276.07771293147954</v>
      </c>
      <c r="AI6" s="142">
        <v>3.44527925651502E-2</v>
      </c>
      <c r="AK6" s="141" t="s">
        <v>19</v>
      </c>
      <c r="AL6" s="135">
        <v>122.83325518833769</v>
      </c>
      <c r="AM6" s="142">
        <v>1.5977311813549087E-2</v>
      </c>
      <c r="AN6" s="135">
        <v>4220.0980318826551</v>
      </c>
      <c r="AO6" s="142">
        <v>0.54892156066165776</v>
      </c>
      <c r="AP6" s="135">
        <v>3345.0488075637372</v>
      </c>
      <c r="AQ6" s="142">
        <v>0.43510112752479319</v>
      </c>
      <c r="AR6" s="897">
        <v>7687.9800946347295</v>
      </c>
      <c r="AT6" s="898">
        <v>12.49747632559167</v>
      </c>
      <c r="AU6" s="898">
        <v>110.33577886274601</v>
      </c>
      <c r="AV6" s="898">
        <v>986.58046958546072</v>
      </c>
      <c r="AW6" s="898">
        <v>3233.5175622971942</v>
      </c>
      <c r="AX6" s="898">
        <v>2545.7780085808822</v>
      </c>
      <c r="AY6" s="898">
        <v>799.27079898285513</v>
      </c>
      <c r="BA6" s="141" t="s">
        <v>19</v>
      </c>
      <c r="BB6" s="135">
        <v>5870.3935410823206</v>
      </c>
      <c r="BC6" s="142">
        <v>0.7325888381178528</v>
      </c>
      <c r="BD6" s="135">
        <v>2097.8003561147016</v>
      </c>
      <c r="BE6" s="142">
        <v>0.26179252118861246</v>
      </c>
      <c r="BF6" s="135">
        <v>45.023388728838995</v>
      </c>
      <c r="BG6" s="142">
        <v>5.6186406935347334E-3</v>
      </c>
      <c r="BH6" s="322">
        <v>8013.2172859258608</v>
      </c>
    </row>
    <row r="7" spans="1:60" s="119" customFormat="1" x14ac:dyDescent="0.2">
      <c r="A7" s="140">
        <v>97229</v>
      </c>
      <c r="B7" s="144" t="s">
        <v>24</v>
      </c>
      <c r="C7" s="324">
        <v>11057.934030092363</v>
      </c>
      <c r="D7" s="672">
        <v>9065.6644974077117</v>
      </c>
      <c r="E7" s="145">
        <v>0.81983347637424719</v>
      </c>
      <c r="F7" s="672">
        <v>361.84008946180063</v>
      </c>
      <c r="G7" s="145">
        <v>3.2722214518291742E-2</v>
      </c>
      <c r="H7" s="672">
        <v>1630.4294432228512</v>
      </c>
      <c r="I7" s="902">
        <v>0.14744430910746109</v>
      </c>
      <c r="J7" s="324">
        <v>10759.437209</v>
      </c>
      <c r="K7" s="672">
        <v>9309.0883840000006</v>
      </c>
      <c r="L7" s="145">
        <v>0.86520216654205495</v>
      </c>
      <c r="M7" s="672">
        <v>261.37330500000002</v>
      </c>
      <c r="N7" s="145">
        <v>2.4292469942699957E-2</v>
      </c>
      <c r="O7" s="672">
        <v>1188.97552</v>
      </c>
      <c r="P7" s="902">
        <v>0.11050536351524518</v>
      </c>
      <c r="R7" s="903">
        <v>5.4879906949203416E-3</v>
      </c>
      <c r="S7" s="904">
        <v>-5.2853876079717033E-3</v>
      </c>
      <c r="T7" s="903">
        <v>6.721295988280751E-2</v>
      </c>
      <c r="U7" s="903">
        <v>6.518690635738289E-2</v>
      </c>
      <c r="W7" s="144" t="s">
        <v>24</v>
      </c>
      <c r="X7" s="135">
        <v>1456.4060138135917</v>
      </c>
      <c r="Y7" s="145">
        <v>0.13170688212194251</v>
      </c>
      <c r="Z7" s="135">
        <v>1441.3260251440649</v>
      </c>
      <c r="AA7" s="145">
        <v>0.13034315643606947</v>
      </c>
      <c r="AB7" s="135">
        <v>2966.8202484599278</v>
      </c>
      <c r="AC7" s="145">
        <v>0.26829787918667364</v>
      </c>
      <c r="AD7" s="135">
        <v>3420.9351284327349</v>
      </c>
      <c r="AE7" s="145">
        <v>0.30936476190970374</v>
      </c>
      <c r="AF7" s="135">
        <v>1267.6187679804386</v>
      </c>
      <c r="AG7" s="145">
        <v>0.1146343217938198</v>
      </c>
      <c r="AH7" s="135">
        <v>504.82784626160509</v>
      </c>
      <c r="AI7" s="145">
        <v>4.5652998551790822E-2</v>
      </c>
      <c r="AK7" s="144" t="s">
        <v>24</v>
      </c>
      <c r="AL7" s="135">
        <v>428.40647239049707</v>
      </c>
      <c r="AM7" s="145">
        <v>3.9207438888401752E-2</v>
      </c>
      <c r="AN7" s="135">
        <v>6428.5634045877487</v>
      </c>
      <c r="AO7" s="145">
        <v>0.58833729896556297</v>
      </c>
      <c r="AP7" s="135">
        <v>4069.6931374026108</v>
      </c>
      <c r="AQ7" s="145">
        <v>0.37245526214603536</v>
      </c>
      <c r="AR7" s="897">
        <v>10926.663014380856</v>
      </c>
      <c r="AT7" s="898">
        <v>29.221244527275768</v>
      </c>
      <c r="AU7" s="898">
        <v>399.18522786322131</v>
      </c>
      <c r="AV7" s="898">
        <v>2156.3701933612533</v>
      </c>
      <c r="AW7" s="898">
        <v>4272.1932112264958</v>
      </c>
      <c r="AX7" s="898">
        <v>3286.2662035062913</v>
      </c>
      <c r="AY7" s="898">
        <v>783.42693389631972</v>
      </c>
      <c r="BA7" s="144" t="s">
        <v>24</v>
      </c>
      <c r="BB7" s="135">
        <v>5058.4505527065558</v>
      </c>
      <c r="BC7" s="145">
        <v>0.45744987616500576</v>
      </c>
      <c r="BD7" s="135">
        <v>5957.7967995503477</v>
      </c>
      <c r="BE7" s="145">
        <v>0.53878028059646355</v>
      </c>
      <c r="BF7" s="135">
        <v>41.686677835462717</v>
      </c>
      <c r="BG7" s="145">
        <v>3.7698432385307435E-3</v>
      </c>
      <c r="BH7" s="324">
        <v>11057.934030092365</v>
      </c>
    </row>
    <row r="8" spans="1:60" s="119" customFormat="1" ht="13.5" thickBot="1" x14ac:dyDescent="0.25">
      <c r="A8" s="147"/>
      <c r="B8" s="148" t="s">
        <v>34</v>
      </c>
      <c r="C8" s="325">
        <v>84500.965602665165</v>
      </c>
      <c r="D8" s="149">
        <v>71050.742428489466</v>
      </c>
      <c r="E8" s="150">
        <v>0.84082758015546888</v>
      </c>
      <c r="F8" s="149">
        <v>1263.3311467036731</v>
      </c>
      <c r="G8" s="150">
        <v>1.4950493614996365E-2</v>
      </c>
      <c r="H8" s="149">
        <v>12186.892027472024</v>
      </c>
      <c r="I8" s="905">
        <v>0.1442219262295347</v>
      </c>
      <c r="J8" s="325">
        <v>78849.281159999999</v>
      </c>
      <c r="K8" s="149">
        <v>69028.604003</v>
      </c>
      <c r="L8" s="150">
        <v>0.87545001029150793</v>
      </c>
      <c r="M8" s="149">
        <v>1111.437682</v>
      </c>
      <c r="N8" s="150">
        <v>1.4095723710463311E-2</v>
      </c>
      <c r="O8" s="149">
        <v>8709.2394749999985</v>
      </c>
      <c r="P8" s="905">
        <v>0.11045426599802877</v>
      </c>
      <c r="R8" s="906">
        <v>1.3941238148843293E-2</v>
      </c>
      <c r="S8" s="906">
        <v>5.7913724108316078E-3</v>
      </c>
      <c r="T8" s="906">
        <v>2.5950523280100057E-2</v>
      </c>
      <c r="U8" s="906">
        <v>6.9504327570168556E-2</v>
      </c>
      <c r="W8" s="148" t="s">
        <v>34</v>
      </c>
      <c r="X8" s="149">
        <v>5287.6500649641584</v>
      </c>
      <c r="Y8" s="150">
        <v>6.2575025353288807E-2</v>
      </c>
      <c r="Z8" s="149">
        <v>12813.065903477975</v>
      </c>
      <c r="AA8" s="150">
        <v>0.15163218327855238</v>
      </c>
      <c r="AB8" s="149">
        <v>27392.751101748068</v>
      </c>
      <c r="AC8" s="150">
        <v>0.32417086486978675</v>
      </c>
      <c r="AD8" s="149">
        <v>27906.816682071098</v>
      </c>
      <c r="AE8" s="150">
        <v>0.33025441168675729</v>
      </c>
      <c r="AF8" s="149">
        <v>8434.0812311223617</v>
      </c>
      <c r="AG8" s="150">
        <v>9.9810471643371965E-2</v>
      </c>
      <c r="AH8" s="149">
        <v>2666.6006192815098</v>
      </c>
      <c r="AI8" s="150">
        <v>3.1557043168242864E-2</v>
      </c>
      <c r="AK8" s="148" t="s">
        <v>34</v>
      </c>
      <c r="AL8" s="149">
        <v>5603.9600630534942</v>
      </c>
      <c r="AM8" s="150">
        <v>6.788529293524391E-2</v>
      </c>
      <c r="AN8" s="149">
        <v>50693.013681546006</v>
      </c>
      <c r="AO8" s="150">
        <v>0.61408540475339723</v>
      </c>
      <c r="AP8" s="149">
        <v>26253.455379999505</v>
      </c>
      <c r="AQ8" s="150">
        <v>0.31802930231135895</v>
      </c>
      <c r="AR8" s="897">
        <v>82550.429124599003</v>
      </c>
      <c r="AT8" s="907">
        <v>1062.1434021891673</v>
      </c>
      <c r="AU8" s="907">
        <v>4541.8166608643269</v>
      </c>
      <c r="AV8" s="907">
        <v>20713.84253752408</v>
      </c>
      <c r="AW8" s="907">
        <v>29979.171144021926</v>
      </c>
      <c r="AX8" s="907">
        <v>21241.770479876956</v>
      </c>
      <c r="AY8" s="907">
        <v>5011.6849001225473</v>
      </c>
      <c r="BA8" s="148" t="s">
        <v>34</v>
      </c>
      <c r="BB8" s="149">
        <v>44033.233038510662</v>
      </c>
      <c r="BC8" s="150">
        <v>0.52109739485772033</v>
      </c>
      <c r="BD8" s="149">
        <v>40205.175957766864</v>
      </c>
      <c r="BE8" s="150">
        <v>0.47579546187456567</v>
      </c>
      <c r="BF8" s="149">
        <v>262.55660638765352</v>
      </c>
      <c r="BG8" s="150">
        <v>3.1071432677140013E-3</v>
      </c>
      <c r="BH8" s="325">
        <v>84500.965602665179</v>
      </c>
    </row>
    <row r="9" spans="1:60" s="119" customFormat="1" x14ac:dyDescent="0.2">
      <c r="A9" s="140">
        <v>97212</v>
      </c>
      <c r="B9" s="134" t="s">
        <v>9</v>
      </c>
      <c r="C9" s="323">
        <v>5270.1902771847708</v>
      </c>
      <c r="D9" s="664">
        <v>4286.0188814995381</v>
      </c>
      <c r="E9" s="136">
        <v>0.81325695204102622</v>
      </c>
      <c r="F9" s="664">
        <v>107.71263767749664</v>
      </c>
      <c r="G9" s="136">
        <v>2.0438092746631258E-2</v>
      </c>
      <c r="H9" s="664">
        <v>876.45875800773592</v>
      </c>
      <c r="I9" s="893">
        <v>0.16630495521234245</v>
      </c>
      <c r="J9" s="323">
        <v>4929.9429110000001</v>
      </c>
      <c r="K9" s="664">
        <v>4190.9712280000003</v>
      </c>
      <c r="L9" s="136">
        <v>0.85010542792470078</v>
      </c>
      <c r="M9" s="664">
        <v>167.15445600000001</v>
      </c>
      <c r="N9" s="136">
        <v>3.3905961796643611E-2</v>
      </c>
      <c r="O9" s="664">
        <v>571.817227</v>
      </c>
      <c r="P9" s="893">
        <v>0.11598861027865562</v>
      </c>
      <c r="R9" s="895">
        <v>1.3437291629761372E-2</v>
      </c>
      <c r="S9" s="895">
        <v>4.4952331233902854E-3</v>
      </c>
      <c r="T9" s="895">
        <v>-8.4138631769453576E-2</v>
      </c>
      <c r="U9" s="895">
        <v>8.9167941835237574E-2</v>
      </c>
      <c r="W9" s="134" t="s">
        <v>9</v>
      </c>
      <c r="X9" s="135">
        <v>107.69266642715192</v>
      </c>
      <c r="Y9" s="136">
        <v>2.0434303272381878E-2</v>
      </c>
      <c r="Z9" s="135">
        <v>470.79746011716799</v>
      </c>
      <c r="AA9" s="136">
        <v>8.9332156023910869E-2</v>
      </c>
      <c r="AB9" s="135">
        <v>1772.215232800206</v>
      </c>
      <c r="AC9" s="136">
        <v>0.33627158405879942</v>
      </c>
      <c r="AD9" s="135">
        <v>2087.9680470702269</v>
      </c>
      <c r="AE9" s="136">
        <v>0.3961845658797688</v>
      </c>
      <c r="AF9" s="135">
        <v>638.69576116815449</v>
      </c>
      <c r="AG9" s="136">
        <v>0.1211902659251485</v>
      </c>
      <c r="AH9" s="135">
        <v>192.82110960186293</v>
      </c>
      <c r="AI9" s="136">
        <v>3.6587124839990423E-2</v>
      </c>
      <c r="AK9" s="134" t="s">
        <v>9</v>
      </c>
      <c r="AL9" s="135">
        <v>268.08567452234149</v>
      </c>
      <c r="AM9" s="136">
        <v>5.2749697959723049E-2</v>
      </c>
      <c r="AN9" s="135">
        <v>2740.9521893835795</v>
      </c>
      <c r="AO9" s="136">
        <v>0.53932161936529055</v>
      </c>
      <c r="AP9" s="135">
        <v>2073.1841182377088</v>
      </c>
      <c r="AQ9" s="136">
        <v>0.40792868267498633</v>
      </c>
      <c r="AR9" s="897">
        <v>5082.2219821436302</v>
      </c>
      <c r="AT9" s="898">
        <v>17.56325904322177</v>
      </c>
      <c r="AU9" s="898">
        <v>250.52241547911973</v>
      </c>
      <c r="AV9" s="898">
        <v>1266.0302011090077</v>
      </c>
      <c r="AW9" s="898">
        <v>1474.9219882745717</v>
      </c>
      <c r="AX9" s="898">
        <v>1722.6994762944828</v>
      </c>
      <c r="AY9" s="898">
        <v>350.48464194322605</v>
      </c>
      <c r="BA9" s="134" t="s">
        <v>9</v>
      </c>
      <c r="BB9" s="135">
        <v>4381.1231905799905</v>
      </c>
      <c r="BC9" s="136">
        <v>0.831302658946936</v>
      </c>
      <c r="BD9" s="135">
        <v>826.32761220587906</v>
      </c>
      <c r="BE9" s="136">
        <v>0.15679274727198017</v>
      </c>
      <c r="BF9" s="135">
        <v>62.739474398901798</v>
      </c>
      <c r="BG9" s="136">
        <v>1.1904593781083736E-2</v>
      </c>
      <c r="BH9" s="323">
        <v>5270.1902771847717</v>
      </c>
    </row>
    <row r="10" spans="1:60" s="119" customFormat="1" x14ac:dyDescent="0.2">
      <c r="A10" s="140">
        <v>97222</v>
      </c>
      <c r="B10" s="141" t="s">
        <v>17</v>
      </c>
      <c r="C10" s="322">
        <v>11531.662473991948</v>
      </c>
      <c r="D10" s="296">
        <v>9349.0117355158563</v>
      </c>
      <c r="E10" s="142">
        <v>0.81072540551730898</v>
      </c>
      <c r="F10" s="296">
        <v>516.80848796944872</v>
      </c>
      <c r="G10" s="142">
        <v>4.4816477167540933E-2</v>
      </c>
      <c r="H10" s="296">
        <v>1665.8422505066435</v>
      </c>
      <c r="I10" s="899">
        <v>0.14445811731515015</v>
      </c>
      <c r="J10" s="322">
        <v>10350.92483</v>
      </c>
      <c r="K10" s="296">
        <v>8898.6866179999997</v>
      </c>
      <c r="L10" s="142">
        <v>0.8596996658896614</v>
      </c>
      <c r="M10" s="296">
        <v>380.61877700000002</v>
      </c>
      <c r="N10" s="142">
        <v>3.6771475327195477E-2</v>
      </c>
      <c r="O10" s="296">
        <v>1071.6194350000001</v>
      </c>
      <c r="P10" s="899">
        <v>0.10352885878314315</v>
      </c>
      <c r="Q10" s="333"/>
      <c r="R10" s="900">
        <v>2.1839186751887452E-2</v>
      </c>
      <c r="S10" s="901">
        <v>9.9222919482810923E-3</v>
      </c>
      <c r="T10" s="901">
        <v>6.3084743764565632E-2</v>
      </c>
      <c r="U10" s="901">
        <v>9.2241461366391775E-2</v>
      </c>
      <c r="W10" s="141" t="s">
        <v>17</v>
      </c>
      <c r="X10" s="135">
        <v>304.6813761038278</v>
      </c>
      <c r="Y10" s="142">
        <v>2.642128806587897E-2</v>
      </c>
      <c r="Z10" s="135">
        <v>1123.1644608467711</v>
      </c>
      <c r="AA10" s="142">
        <v>9.7398312115006103E-2</v>
      </c>
      <c r="AB10" s="135">
        <v>3985.6672015674189</v>
      </c>
      <c r="AC10" s="142">
        <v>0.34562815297070426</v>
      </c>
      <c r="AD10" s="135">
        <v>4797.020710507376</v>
      </c>
      <c r="AE10" s="142">
        <v>0.41598691613862143</v>
      </c>
      <c r="AF10" s="135">
        <v>1128.7600853415161</v>
      </c>
      <c r="AG10" s="142">
        <v>9.7883552166678184E-2</v>
      </c>
      <c r="AH10" s="135">
        <v>192.36863962503941</v>
      </c>
      <c r="AI10" s="142">
        <v>1.6681778543111193E-2</v>
      </c>
      <c r="AK10" s="141" t="s">
        <v>17</v>
      </c>
      <c r="AL10" s="135">
        <v>217.32269923330207</v>
      </c>
      <c r="AM10" s="142">
        <v>1.9689709179890408E-2</v>
      </c>
      <c r="AN10" s="135">
        <v>5537.7137156919644</v>
      </c>
      <c r="AO10" s="142">
        <v>0.50172380965327457</v>
      </c>
      <c r="AP10" s="135">
        <v>5282.3383501250564</v>
      </c>
      <c r="AQ10" s="142">
        <v>0.478586481166835</v>
      </c>
      <c r="AR10" s="897">
        <v>11037.374765050323</v>
      </c>
      <c r="AT10" s="898">
        <v>17.497277929830609</v>
      </c>
      <c r="AU10" s="898">
        <v>199.82542130347147</v>
      </c>
      <c r="AV10" s="898">
        <v>1443.423407598834</v>
      </c>
      <c r="AW10" s="898">
        <v>4094.2903080931301</v>
      </c>
      <c r="AX10" s="898">
        <v>4276.2899582630171</v>
      </c>
      <c r="AY10" s="898">
        <v>1006.0483918620397</v>
      </c>
      <c r="BA10" s="141" t="s">
        <v>17</v>
      </c>
      <c r="BB10" s="135">
        <v>7123.6087975941873</v>
      </c>
      <c r="BC10" s="142">
        <v>0.61774343583680913</v>
      </c>
      <c r="BD10" s="135">
        <v>4350.6078370207806</v>
      </c>
      <c r="BE10" s="142">
        <v>0.37727498934632947</v>
      </c>
      <c r="BF10" s="135">
        <v>57.4458393769835</v>
      </c>
      <c r="BG10" s="142">
        <v>4.9815748168613623E-3</v>
      </c>
      <c r="BH10" s="322">
        <v>11531.662473991952</v>
      </c>
    </row>
    <row r="11" spans="1:60" s="119" customFormat="1" x14ac:dyDescent="0.2">
      <c r="A11" s="140">
        <v>97228</v>
      </c>
      <c r="B11" s="141" t="s">
        <v>23</v>
      </c>
      <c r="C11" s="322">
        <v>8443.0980655031653</v>
      </c>
      <c r="D11" s="296">
        <v>7042.9293609506976</v>
      </c>
      <c r="E11" s="142">
        <v>0.83416410733480861</v>
      </c>
      <c r="F11" s="296">
        <v>77.64264160705747</v>
      </c>
      <c r="G11" s="142">
        <v>9.1959895532055941E-3</v>
      </c>
      <c r="H11" s="296">
        <v>1322.5260629454108</v>
      </c>
      <c r="I11" s="899">
        <v>0.15663990311198583</v>
      </c>
      <c r="J11" s="322">
        <v>8281.2428170000003</v>
      </c>
      <c r="K11" s="296">
        <v>6973.5106500000002</v>
      </c>
      <c r="L11" s="142">
        <v>0.84208503531433165</v>
      </c>
      <c r="M11" s="296">
        <v>89.986176</v>
      </c>
      <c r="N11" s="142">
        <v>1.0866264640287265E-2</v>
      </c>
      <c r="O11" s="296">
        <v>1217.745991</v>
      </c>
      <c r="P11" s="899">
        <v>0.14704870004538112</v>
      </c>
      <c r="R11" s="901">
        <v>3.8787539352134193E-3</v>
      </c>
      <c r="S11" s="901">
        <v>1.9830452397548992E-3</v>
      </c>
      <c r="T11" s="901">
        <v>-2.9076749383253664E-2</v>
      </c>
      <c r="U11" s="900">
        <v>1.6645414604538944E-2</v>
      </c>
      <c r="W11" s="141" t="s">
        <v>23</v>
      </c>
      <c r="X11" s="135">
        <v>50.076727885051056</v>
      </c>
      <c r="Y11" s="142">
        <v>5.9310844782976876E-3</v>
      </c>
      <c r="Z11" s="135">
        <v>473.30172100612202</v>
      </c>
      <c r="AA11" s="142">
        <v>5.605782585185639E-2</v>
      </c>
      <c r="AB11" s="135">
        <v>2781.0392348423061</v>
      </c>
      <c r="AC11" s="142">
        <v>0.32938611079327434</v>
      </c>
      <c r="AD11" s="135">
        <v>2867.674312710184</v>
      </c>
      <c r="AE11" s="142">
        <v>0.33964716392753225</v>
      </c>
      <c r="AF11" s="135">
        <v>1742.6569344862926</v>
      </c>
      <c r="AG11" s="142">
        <v>0.20640017692160242</v>
      </c>
      <c r="AH11" s="135">
        <v>528.34913457320965</v>
      </c>
      <c r="AI11" s="142">
        <v>6.2577638027436877E-2</v>
      </c>
      <c r="AK11" s="141" t="s">
        <v>23</v>
      </c>
      <c r="AL11" s="135">
        <v>368.20897423464072</v>
      </c>
      <c r="AM11" s="142">
        <v>4.452094787668736E-2</v>
      </c>
      <c r="AN11" s="135">
        <v>5006.9360441679119</v>
      </c>
      <c r="AO11" s="142">
        <v>0.60539952647176776</v>
      </c>
      <c r="AP11" s="135">
        <v>2895.3207240271386</v>
      </c>
      <c r="AQ11" s="142">
        <v>0.35007952565154493</v>
      </c>
      <c r="AR11" s="897">
        <v>8270.4657424296911</v>
      </c>
      <c r="AT11" s="898">
        <v>17.535575594936631</v>
      </c>
      <c r="AU11" s="898">
        <v>350.67339863970409</v>
      </c>
      <c r="AV11" s="898">
        <v>1963.9288672239295</v>
      </c>
      <c r="AW11" s="898">
        <v>3043.0071769439824</v>
      </c>
      <c r="AX11" s="898">
        <v>2246.4614355590752</v>
      </c>
      <c r="AY11" s="898">
        <v>648.85928846806337</v>
      </c>
      <c r="BA11" s="141" t="s">
        <v>23</v>
      </c>
      <c r="BB11" s="135">
        <v>7248.5180253316139</v>
      </c>
      <c r="BC11" s="142">
        <v>0.85851401571984909</v>
      </c>
      <c r="BD11" s="135">
        <v>1136.9922259031575</v>
      </c>
      <c r="BE11" s="142">
        <v>0.13466528720644422</v>
      </c>
      <c r="BF11" s="135">
        <v>57.587814268395206</v>
      </c>
      <c r="BG11" s="142">
        <v>6.8206970737065883E-3</v>
      </c>
      <c r="BH11" s="322">
        <v>8443.0980655031672</v>
      </c>
    </row>
    <row r="12" spans="1:60" s="119" customFormat="1" x14ac:dyDescent="0.2">
      <c r="A12" s="140">
        <v>97230</v>
      </c>
      <c r="B12" s="141" t="s">
        <v>25</v>
      </c>
      <c r="C12" s="322">
        <v>6818.1004996635738</v>
      </c>
      <c r="D12" s="296">
        <v>5562.4576579007071</v>
      </c>
      <c r="E12" s="142">
        <v>0.81583685341323087</v>
      </c>
      <c r="F12" s="296">
        <v>393.75911914961449</v>
      </c>
      <c r="G12" s="142">
        <v>5.7752026267293033E-2</v>
      </c>
      <c r="H12" s="296">
        <v>861.88372261325219</v>
      </c>
      <c r="I12" s="899">
        <v>0.1264111203194761</v>
      </c>
      <c r="J12" s="322">
        <v>6445.5418609999997</v>
      </c>
      <c r="K12" s="296">
        <v>5409.2615239999996</v>
      </c>
      <c r="L12" s="142">
        <v>0.83922525687557548</v>
      </c>
      <c r="M12" s="296">
        <v>332.30487299999999</v>
      </c>
      <c r="N12" s="142">
        <v>5.1555769889677548E-2</v>
      </c>
      <c r="O12" s="296">
        <v>703.97546399999999</v>
      </c>
      <c r="P12" s="899">
        <v>0.10921897323474694</v>
      </c>
      <c r="R12" s="903">
        <v>1.1301829813955333E-2</v>
      </c>
      <c r="S12" s="904">
        <v>5.6011187151805419E-3</v>
      </c>
      <c r="T12" s="904">
        <v>3.4519742356007521E-2</v>
      </c>
      <c r="U12" s="904">
        <v>4.1305665303509986E-2</v>
      </c>
      <c r="W12" s="144" t="s">
        <v>25</v>
      </c>
      <c r="X12" s="135">
        <v>185.61225085044532</v>
      </c>
      <c r="Y12" s="145">
        <v>2.7223454811146301E-2</v>
      </c>
      <c r="Z12" s="135">
        <v>747.0074982783857</v>
      </c>
      <c r="AA12" s="145">
        <v>0.10956240646720379</v>
      </c>
      <c r="AB12" s="135">
        <v>2046.3668891552793</v>
      </c>
      <c r="AC12" s="145">
        <v>0.300137390062856</v>
      </c>
      <c r="AD12" s="135">
        <v>2511.8734715005421</v>
      </c>
      <c r="AE12" s="145">
        <v>0.36841250310471158</v>
      </c>
      <c r="AF12" s="135">
        <v>1049.7658862970329</v>
      </c>
      <c r="AG12" s="145">
        <v>0.15396749965020781</v>
      </c>
      <c r="AH12" s="135">
        <v>277.4745035818886</v>
      </c>
      <c r="AI12" s="145">
        <v>4.0696745903874551E-2</v>
      </c>
      <c r="AK12" s="144" t="s">
        <v>25</v>
      </c>
      <c r="AL12" s="135">
        <v>261.67891411114937</v>
      </c>
      <c r="AM12" s="145">
        <v>3.9616865773066882E-2</v>
      </c>
      <c r="AN12" s="135">
        <v>3468.3522117167031</v>
      </c>
      <c r="AO12" s="145">
        <v>0.52509100510458684</v>
      </c>
      <c r="AP12" s="135">
        <v>2875.2090668238607</v>
      </c>
      <c r="AQ12" s="145">
        <v>0.43529212912234622</v>
      </c>
      <c r="AR12" s="897">
        <v>6605.2401926517132</v>
      </c>
      <c r="AT12" s="898">
        <v>29.918344121996043</v>
      </c>
      <c r="AU12" s="898">
        <v>231.76056998915331</v>
      </c>
      <c r="AV12" s="898">
        <v>1309.4279546416703</v>
      </c>
      <c r="AW12" s="898">
        <v>2158.9242570750325</v>
      </c>
      <c r="AX12" s="898">
        <v>2380.3005132824374</v>
      </c>
      <c r="AY12" s="898">
        <v>494.90855354142337</v>
      </c>
      <c r="BA12" s="144" t="s">
        <v>25</v>
      </c>
      <c r="BB12" s="135">
        <v>4338.6673256757567</v>
      </c>
      <c r="BC12" s="145">
        <v>0.63634546394407654</v>
      </c>
      <c r="BD12" s="135">
        <v>2432.8637125269893</v>
      </c>
      <c r="BE12" s="145">
        <v>0.35682426691232177</v>
      </c>
      <c r="BF12" s="135">
        <v>46.5694614608271</v>
      </c>
      <c r="BG12" s="145">
        <v>6.8302691436016505E-3</v>
      </c>
      <c r="BH12" s="322">
        <v>6818.1004996635729</v>
      </c>
    </row>
    <row r="13" spans="1:60" s="119" customFormat="1" x14ac:dyDescent="0.2">
      <c r="A13" s="147"/>
      <c r="B13" s="153" t="s">
        <v>35</v>
      </c>
      <c r="C13" s="326">
        <v>32063.051316343459</v>
      </c>
      <c r="D13" s="154">
        <v>26240.417635866801</v>
      </c>
      <c r="E13" s="155">
        <v>0.81840051269516279</v>
      </c>
      <c r="F13" s="154">
        <v>1095.9228864036174</v>
      </c>
      <c r="G13" s="155">
        <v>3.4180243033980803E-2</v>
      </c>
      <c r="H13" s="154">
        <v>4726.7107940730421</v>
      </c>
      <c r="I13" s="908">
        <v>0.14741924427085645</v>
      </c>
      <c r="J13" s="326">
        <v>30007.652418999998</v>
      </c>
      <c r="K13" s="154">
        <v>25472.43002</v>
      </c>
      <c r="L13" s="155">
        <v>0.84886447177959101</v>
      </c>
      <c r="M13" s="154">
        <v>970.06428200000005</v>
      </c>
      <c r="N13" s="155">
        <v>3.2327230016360183E-2</v>
      </c>
      <c r="O13" s="154">
        <v>3565.1581169999999</v>
      </c>
      <c r="P13" s="908">
        <v>0.11880829820404887</v>
      </c>
      <c r="R13" s="321">
        <v>1.3338552888302768E-2</v>
      </c>
      <c r="S13" s="321">
        <v>5.9585194464741864E-3</v>
      </c>
      <c r="T13" s="321">
        <v>2.4698018721803994E-2</v>
      </c>
      <c r="U13" s="321">
        <v>5.8025285565805662E-2</v>
      </c>
      <c r="W13" s="153" t="s">
        <v>35</v>
      </c>
      <c r="X13" s="154">
        <v>648.0630212664762</v>
      </c>
      <c r="Y13" s="155">
        <v>2.02121443424862E-2</v>
      </c>
      <c r="Z13" s="154">
        <v>2814.271140248447</v>
      </c>
      <c r="AA13" s="155">
        <v>8.7773029225510182E-2</v>
      </c>
      <c r="AB13" s="154">
        <v>10585.28855836521</v>
      </c>
      <c r="AC13" s="155">
        <v>0.33013977534226707</v>
      </c>
      <c r="AD13" s="154">
        <v>12264.536541788329</v>
      </c>
      <c r="AE13" s="155">
        <v>0.38251308089123576</v>
      </c>
      <c r="AF13" s="154">
        <v>4559.8786672929964</v>
      </c>
      <c r="AG13" s="155">
        <v>0.14221599255491618</v>
      </c>
      <c r="AH13" s="154">
        <v>1191.0133873820005</v>
      </c>
      <c r="AI13" s="155">
        <v>3.714597764358462E-2</v>
      </c>
      <c r="AK13" s="153" t="s">
        <v>35</v>
      </c>
      <c r="AL13" s="154">
        <v>1115.2962621014337</v>
      </c>
      <c r="AM13" s="155">
        <v>3.598275111342001E-2</v>
      </c>
      <c r="AN13" s="154">
        <v>16753.954160960158</v>
      </c>
      <c r="AO13" s="155">
        <v>0.54053203908671288</v>
      </c>
      <c r="AP13" s="154">
        <v>13126.052259213764</v>
      </c>
      <c r="AQ13" s="155">
        <v>0.42348520979986715</v>
      </c>
      <c r="AR13" s="897">
        <v>30995.302682275356</v>
      </c>
      <c r="AT13" s="909">
        <v>82.514456689985053</v>
      </c>
      <c r="AU13" s="909">
        <v>1032.7818054114487</v>
      </c>
      <c r="AV13" s="909">
        <v>5982.8104305734414</v>
      </c>
      <c r="AW13" s="909">
        <v>10771.143730386717</v>
      </c>
      <c r="AX13" s="909">
        <v>10625.751383399012</v>
      </c>
      <c r="AY13" s="909">
        <v>2500.3008758147525</v>
      </c>
      <c r="BA13" s="153" t="s">
        <v>35</v>
      </c>
      <c r="BB13" s="154">
        <v>23091.917339181549</v>
      </c>
      <c r="BC13" s="155">
        <v>0.7202033615375506</v>
      </c>
      <c r="BD13" s="154">
        <v>8746.7913876568055</v>
      </c>
      <c r="BE13" s="155">
        <v>0.27279971894622246</v>
      </c>
      <c r="BF13" s="154">
        <v>224.34258950510758</v>
      </c>
      <c r="BG13" s="155">
        <v>6.9969195162268806E-3</v>
      </c>
      <c r="BH13" s="326">
        <v>32063.051316343466</v>
      </c>
    </row>
    <row r="14" spans="1:60" s="119" customFormat="1" x14ac:dyDescent="0.2">
      <c r="A14" s="140">
        <v>97201</v>
      </c>
      <c r="B14" s="141" t="s">
        <v>32</v>
      </c>
      <c r="C14" s="322">
        <v>925.80852035095461</v>
      </c>
      <c r="D14" s="296">
        <v>755.08284339925206</v>
      </c>
      <c r="E14" s="142">
        <v>0.81559288643510863</v>
      </c>
      <c r="F14" s="296">
        <v>6.7614129485822803</v>
      </c>
      <c r="G14" s="142">
        <v>7.3032520223719373E-3</v>
      </c>
      <c r="H14" s="296">
        <v>163.96426400312029</v>
      </c>
      <c r="I14" s="899">
        <v>0.17710386154251948</v>
      </c>
      <c r="J14" s="322">
        <v>777.78143699999998</v>
      </c>
      <c r="K14" s="296">
        <v>653.63087599999994</v>
      </c>
      <c r="L14" s="142">
        <v>0.84037860111593277</v>
      </c>
      <c r="M14" s="296">
        <v>9.7161310000000007</v>
      </c>
      <c r="N14" s="142">
        <v>1.2492109656764668E-2</v>
      </c>
      <c r="O14" s="296">
        <v>114.43443000000001</v>
      </c>
      <c r="P14" s="899">
        <v>0.14712928922730256</v>
      </c>
      <c r="R14" s="910">
        <v>3.5458553308702623E-2</v>
      </c>
      <c r="S14" s="910">
        <v>2.9277332902505337E-2</v>
      </c>
      <c r="T14" s="910">
        <v>-6.994459741526371E-2</v>
      </c>
      <c r="U14" s="910">
        <v>7.4579370004184131E-2</v>
      </c>
      <c r="W14" s="158" t="s">
        <v>32</v>
      </c>
      <c r="X14" s="135">
        <v>15.51647538928364</v>
      </c>
      <c r="Y14" s="159">
        <v>1.675991854492943E-2</v>
      </c>
      <c r="Z14" s="135">
        <v>57.233425954323614</v>
      </c>
      <c r="AA14" s="159">
        <v>6.1819938676550119E-2</v>
      </c>
      <c r="AB14" s="135">
        <v>267.36189587804779</v>
      </c>
      <c r="AC14" s="159">
        <v>0.28878746522736309</v>
      </c>
      <c r="AD14" s="135">
        <v>381.89345993304278</v>
      </c>
      <c r="AE14" s="159">
        <v>0.4124972405614446</v>
      </c>
      <c r="AF14" s="135">
        <v>155.56348379126024</v>
      </c>
      <c r="AG14" s="159">
        <v>0.16802986834933145</v>
      </c>
      <c r="AH14" s="135">
        <v>48.23977940499649</v>
      </c>
      <c r="AI14" s="159">
        <v>5.2105568640381274E-2</v>
      </c>
      <c r="AK14" s="158" t="s">
        <v>32</v>
      </c>
      <c r="AL14" s="135">
        <v>76.300994106730641</v>
      </c>
      <c r="AM14" s="159">
        <v>9.2890398587341022E-2</v>
      </c>
      <c r="AN14" s="135">
        <v>474.77420915818732</v>
      </c>
      <c r="AO14" s="159">
        <v>0.57799988118114598</v>
      </c>
      <c r="AP14" s="135">
        <v>270.33363195488096</v>
      </c>
      <c r="AQ14" s="159">
        <v>0.32910972023151297</v>
      </c>
      <c r="AR14" s="897">
        <v>821.4088352197989</v>
      </c>
      <c r="AT14" s="898">
        <v>6.5807861607158546</v>
      </c>
      <c r="AU14" s="898">
        <v>69.720207946014781</v>
      </c>
      <c r="AV14" s="898">
        <v>221.69512265146068</v>
      </c>
      <c r="AW14" s="898">
        <v>253.07908650672661</v>
      </c>
      <c r="AX14" s="898">
        <v>176.47479614502248</v>
      </c>
      <c r="AY14" s="898">
        <v>93.858835809858491</v>
      </c>
      <c r="BA14" s="158" t="s">
        <v>32</v>
      </c>
      <c r="BB14" s="135">
        <v>758.49775704409149</v>
      </c>
      <c r="BC14" s="159">
        <v>0.81928146087547438</v>
      </c>
      <c r="BD14" s="135">
        <v>162.55324034943408</v>
      </c>
      <c r="BE14" s="159">
        <v>0.17557976274382692</v>
      </c>
      <c r="BF14" s="135">
        <v>4.7575229574290132</v>
      </c>
      <c r="BG14" s="159">
        <v>5.1387763806986092E-3</v>
      </c>
      <c r="BH14" s="322">
        <v>925.80852035095461</v>
      </c>
    </row>
    <row r="15" spans="1:60" s="119" customFormat="1" x14ac:dyDescent="0.2">
      <c r="A15" s="140">
        <v>97203</v>
      </c>
      <c r="B15" s="141" t="s">
        <v>1</v>
      </c>
      <c r="C15" s="322">
        <v>1747.3733072144837</v>
      </c>
      <c r="D15" s="296">
        <v>1509.3136513775526</v>
      </c>
      <c r="E15" s="142">
        <v>0.86376142129787603</v>
      </c>
      <c r="F15" s="296">
        <v>14.114208844086823</v>
      </c>
      <c r="G15" s="142">
        <v>8.0773860890587332E-3</v>
      </c>
      <c r="H15" s="296">
        <v>223.9454469928443</v>
      </c>
      <c r="I15" s="899">
        <v>0.12816119261306524</v>
      </c>
      <c r="J15" s="322">
        <v>1821.3304619999999</v>
      </c>
      <c r="K15" s="296">
        <v>1452.2876819999999</v>
      </c>
      <c r="L15" s="142">
        <v>0.79737736358137079</v>
      </c>
      <c r="M15" s="296">
        <v>46.264837999999997</v>
      </c>
      <c r="N15" s="142">
        <v>2.5401671451317328E-2</v>
      </c>
      <c r="O15" s="296">
        <v>322.777942</v>
      </c>
      <c r="P15" s="899">
        <v>0.17722096496731191</v>
      </c>
      <c r="R15" s="901">
        <v>-8.2564396320865541E-3</v>
      </c>
      <c r="S15" s="901">
        <v>7.7327418304273809E-3</v>
      </c>
      <c r="T15" s="901">
        <v>-0.2113558272297259</v>
      </c>
      <c r="U15" s="900">
        <v>-7.0503673309938453E-2</v>
      </c>
      <c r="W15" s="141" t="s">
        <v>1</v>
      </c>
      <c r="X15" s="135">
        <v>6.9143949997662748</v>
      </c>
      <c r="Y15" s="142">
        <v>3.9570222179876515E-3</v>
      </c>
      <c r="Z15" s="135">
        <v>94.451400904384229</v>
      </c>
      <c r="AA15" s="142">
        <v>5.4053361416485611E-2</v>
      </c>
      <c r="AB15" s="135">
        <v>375.21240104194391</v>
      </c>
      <c r="AC15" s="142">
        <v>0.21472938810086101</v>
      </c>
      <c r="AD15" s="135">
        <v>850.27229245475291</v>
      </c>
      <c r="AE15" s="142">
        <v>0.48660025247277344</v>
      </c>
      <c r="AF15" s="135">
        <v>324.2363458546871</v>
      </c>
      <c r="AG15" s="142">
        <v>0.18555642604587885</v>
      </c>
      <c r="AH15" s="135">
        <v>96.286471958949264</v>
      </c>
      <c r="AI15" s="142">
        <v>5.5103549746013405E-2</v>
      </c>
      <c r="AK15" s="141" t="s">
        <v>1</v>
      </c>
      <c r="AL15" s="135">
        <v>207.3471592703786</v>
      </c>
      <c r="AM15" s="142">
        <v>0.11987553212091343</v>
      </c>
      <c r="AN15" s="135">
        <v>1007.510651756117</v>
      </c>
      <c r="AO15" s="142">
        <v>0.58248145729000467</v>
      </c>
      <c r="AP15" s="135">
        <v>514.82927024740604</v>
      </c>
      <c r="AQ15" s="142">
        <v>0.29764301058908188</v>
      </c>
      <c r="AR15" s="897">
        <v>1729.6870812739016</v>
      </c>
      <c r="AT15" s="898">
        <v>18.580349738874695</v>
      </c>
      <c r="AU15" s="898">
        <v>188.7668095315039</v>
      </c>
      <c r="AV15" s="898">
        <v>453.54514060245697</v>
      </c>
      <c r="AW15" s="898">
        <v>553.96551115366003</v>
      </c>
      <c r="AX15" s="898">
        <v>415.53266268771989</v>
      </c>
      <c r="AY15" s="898">
        <v>99.296607559686123</v>
      </c>
      <c r="BA15" s="141" t="s">
        <v>1</v>
      </c>
      <c r="BB15" s="135">
        <v>1541.4442859735261</v>
      </c>
      <c r="BC15" s="142">
        <v>0.88214938365446804</v>
      </c>
      <c r="BD15" s="135">
        <v>197.03908481268644</v>
      </c>
      <c r="BE15" s="142">
        <v>0.11276301635097637</v>
      </c>
      <c r="BF15" s="135">
        <v>8.8899364282709232</v>
      </c>
      <c r="BG15" s="142">
        <v>5.0875999945555524E-3</v>
      </c>
      <c r="BH15" s="322">
        <v>1747.3733072144835</v>
      </c>
    </row>
    <row r="16" spans="1:60" s="119" customFormat="1" x14ac:dyDescent="0.2">
      <c r="A16" s="140">
        <v>97211</v>
      </c>
      <c r="B16" s="141" t="s">
        <v>30</v>
      </c>
      <c r="C16" s="322">
        <v>374.41803874512675</v>
      </c>
      <c r="D16" s="296">
        <v>265.15451895043736</v>
      </c>
      <c r="E16" s="142">
        <v>0.70817773587808608</v>
      </c>
      <c r="F16" s="296">
        <v>15.110912312031509</v>
      </c>
      <c r="G16" s="142">
        <v>4.0358398229626391E-2</v>
      </c>
      <c r="H16" s="296">
        <v>94.152607482657885</v>
      </c>
      <c r="I16" s="899">
        <v>0.25146386589228759</v>
      </c>
      <c r="J16" s="322">
        <v>425.68657500000006</v>
      </c>
      <c r="K16" s="296">
        <v>337.63966900000003</v>
      </c>
      <c r="L16" s="142">
        <v>0.79316494535915294</v>
      </c>
      <c r="M16" s="296">
        <v>28.24146</v>
      </c>
      <c r="N16" s="142">
        <v>6.6343318437984564E-2</v>
      </c>
      <c r="O16" s="296">
        <v>59.805446000000003</v>
      </c>
      <c r="P16" s="899">
        <v>0.1404917362028624</v>
      </c>
      <c r="R16" s="901">
        <v>-2.5339508468237626E-2</v>
      </c>
      <c r="S16" s="901">
        <v>-4.7183841831180851E-2</v>
      </c>
      <c r="T16" s="901">
        <v>-0.11756909839318663</v>
      </c>
      <c r="U16" s="901">
        <v>9.5010601034601461E-2</v>
      </c>
      <c r="W16" s="141" t="s">
        <v>30</v>
      </c>
      <c r="X16" s="135">
        <v>0.84985422740524796</v>
      </c>
      <c r="Y16" s="142">
        <v>2.269800435506686E-3</v>
      </c>
      <c r="Z16" s="135">
        <v>24.958296237503212</v>
      </c>
      <c r="AA16" s="142">
        <v>6.6658904365696936E-2</v>
      </c>
      <c r="AB16" s="135">
        <v>88.384839650145793</v>
      </c>
      <c r="AC16" s="142">
        <v>0.23605924529269537</v>
      </c>
      <c r="AD16" s="135">
        <v>190.22447834009114</v>
      </c>
      <c r="AE16" s="142">
        <v>0.50805372245854974</v>
      </c>
      <c r="AF16" s="135">
        <v>37.393586005830912</v>
      </c>
      <c r="AG16" s="142">
        <v>9.9871219162294189E-2</v>
      </c>
      <c r="AH16" s="135">
        <v>32.606984284150442</v>
      </c>
      <c r="AI16" s="142">
        <v>8.7087108285257106E-2</v>
      </c>
      <c r="AK16" s="141" t="s">
        <v>30</v>
      </c>
      <c r="AL16" s="135">
        <v>55.99163192833123</v>
      </c>
      <c r="AM16" s="142">
        <v>0.1549479412401292</v>
      </c>
      <c r="AN16" s="135">
        <v>218.60425224635</v>
      </c>
      <c r="AO16" s="142">
        <v>0.60495251996344779</v>
      </c>
      <c r="AP16" s="135">
        <v>86.761817516615793</v>
      </c>
      <c r="AQ16" s="142">
        <v>0.2400995387964229</v>
      </c>
      <c r="AR16" s="897">
        <v>361.35770169129705</v>
      </c>
      <c r="AT16" s="898">
        <v>11.673152241770268</v>
      </c>
      <c r="AU16" s="898">
        <v>44.318479686560963</v>
      </c>
      <c r="AV16" s="898">
        <v>138.19165466516978</v>
      </c>
      <c r="AW16" s="898">
        <v>80.412597581180222</v>
      </c>
      <c r="AX16" s="898">
        <v>55.141777700925985</v>
      </c>
      <c r="AY16" s="898">
        <v>31.620039815689811</v>
      </c>
      <c r="BA16" s="141" t="s">
        <v>30</v>
      </c>
      <c r="BB16" s="135">
        <v>342.66090868838154</v>
      </c>
      <c r="BC16" s="142">
        <v>0.9151826921502495</v>
      </c>
      <c r="BD16" s="135">
        <v>31.757130056745197</v>
      </c>
      <c r="BE16" s="142">
        <v>8.4817307849750417E-2</v>
      </c>
      <c r="BF16" s="135">
        <v>0</v>
      </c>
      <c r="BG16" s="142">
        <v>0</v>
      </c>
      <c r="BH16" s="322">
        <v>374.41803874512675</v>
      </c>
    </row>
    <row r="17" spans="1:60" s="119" customFormat="1" x14ac:dyDescent="0.2">
      <c r="A17" s="140">
        <v>97214</v>
      </c>
      <c r="B17" s="141" t="s">
        <v>11</v>
      </c>
      <c r="C17" s="322">
        <v>3773</v>
      </c>
      <c r="D17" s="296">
        <v>2977</v>
      </c>
      <c r="E17" s="142">
        <v>0.78902729923138082</v>
      </c>
      <c r="F17" s="296">
        <v>52</v>
      </c>
      <c r="G17" s="142">
        <v>1.3782136231115823E-2</v>
      </c>
      <c r="H17" s="296">
        <v>744</v>
      </c>
      <c r="I17" s="899">
        <v>0.1971905645375033</v>
      </c>
      <c r="J17" s="322">
        <v>3362</v>
      </c>
      <c r="K17" s="296">
        <v>2904</v>
      </c>
      <c r="L17" s="142">
        <v>0.86377156454491377</v>
      </c>
      <c r="M17" s="296">
        <v>90</v>
      </c>
      <c r="N17" s="142">
        <v>2.676977989292088E-2</v>
      </c>
      <c r="O17" s="296">
        <v>368</v>
      </c>
      <c r="P17" s="899">
        <v>0.10945865556216537</v>
      </c>
      <c r="R17" s="901">
        <v>2.3334979129067568E-2</v>
      </c>
      <c r="S17" s="901">
        <v>4.977745027108238E-3</v>
      </c>
      <c r="T17" s="901">
        <v>-0.10390889397938086</v>
      </c>
      <c r="U17" s="901">
        <v>0.15118473834553714</v>
      </c>
      <c r="W17" s="141" t="s">
        <v>11</v>
      </c>
      <c r="X17" s="135">
        <v>35</v>
      </c>
      <c r="Y17" s="142">
        <v>9.2764378478664197E-3</v>
      </c>
      <c r="Z17" s="135">
        <v>244</v>
      </c>
      <c r="AA17" s="142">
        <v>6.4670023853697328E-2</v>
      </c>
      <c r="AB17" s="135">
        <v>861</v>
      </c>
      <c r="AC17" s="142">
        <v>0.22820037105751392</v>
      </c>
      <c r="AD17" s="135">
        <v>1336</v>
      </c>
      <c r="AE17" s="142">
        <v>0.35409488470712963</v>
      </c>
      <c r="AF17" s="135">
        <v>825</v>
      </c>
      <c r="AG17" s="142">
        <v>0.21865889212827988</v>
      </c>
      <c r="AH17" s="135">
        <v>472</v>
      </c>
      <c r="AI17" s="142">
        <v>0.12509939040551285</v>
      </c>
      <c r="AK17" s="141" t="s">
        <v>11</v>
      </c>
      <c r="AL17" s="135">
        <v>308</v>
      </c>
      <c r="AM17" s="142">
        <v>8.360477741585233E-2</v>
      </c>
      <c r="AN17" s="135">
        <v>2008</v>
      </c>
      <c r="AO17" s="142">
        <v>0.5450597176981542</v>
      </c>
      <c r="AP17" s="135">
        <v>1368</v>
      </c>
      <c r="AQ17" s="142">
        <v>0.37133550488599348</v>
      </c>
      <c r="AR17" s="897">
        <v>3684</v>
      </c>
      <c r="AT17" s="898">
        <v>23</v>
      </c>
      <c r="AU17" s="898">
        <v>285</v>
      </c>
      <c r="AV17" s="898">
        <v>733</v>
      </c>
      <c r="AW17" s="898">
        <v>1275</v>
      </c>
      <c r="AX17" s="898">
        <v>1194</v>
      </c>
      <c r="AY17" s="898">
        <v>174</v>
      </c>
      <c r="BA17" s="141" t="s">
        <v>11</v>
      </c>
      <c r="BB17" s="135">
        <v>3218</v>
      </c>
      <c r="BC17" s="142">
        <v>0.85290219984097537</v>
      </c>
      <c r="BD17" s="135">
        <v>536</v>
      </c>
      <c r="BE17" s="142">
        <v>0.14206201961304002</v>
      </c>
      <c r="BF17" s="135">
        <v>19</v>
      </c>
      <c r="BG17" s="142">
        <v>5.0357805459846274E-3</v>
      </c>
      <c r="BH17" s="322">
        <v>3773</v>
      </c>
    </row>
    <row r="18" spans="1:60" s="119" customFormat="1" x14ac:dyDescent="0.2">
      <c r="A18" s="140">
        <v>97215</v>
      </c>
      <c r="B18" s="141" t="s">
        <v>12</v>
      </c>
      <c r="C18" s="322">
        <v>586.07744810747124</v>
      </c>
      <c r="D18" s="296">
        <v>405.42682926829258</v>
      </c>
      <c r="E18" s="142">
        <v>0.69176323125463091</v>
      </c>
      <c r="F18" s="296">
        <v>41.325304963210804</v>
      </c>
      <c r="G18" s="142">
        <v>7.0511679124757629E-2</v>
      </c>
      <c r="H18" s="296">
        <v>139.32531387596785</v>
      </c>
      <c r="I18" s="899">
        <v>0.23772508962061145</v>
      </c>
      <c r="J18" s="322">
        <v>543.77329099999997</v>
      </c>
      <c r="K18" s="296">
        <v>448.957919</v>
      </c>
      <c r="L18" s="142">
        <v>0.82563437085033298</v>
      </c>
      <c r="M18" s="296">
        <v>14.081491</v>
      </c>
      <c r="N18" s="142">
        <v>2.5895885717564602E-2</v>
      </c>
      <c r="O18" s="296">
        <v>80.733880999999997</v>
      </c>
      <c r="P18" s="899">
        <v>0.14846974343210248</v>
      </c>
      <c r="R18" s="901">
        <v>1.5096727383836273E-2</v>
      </c>
      <c r="S18" s="901">
        <v>-2.0191123223780583E-2</v>
      </c>
      <c r="T18" s="901">
        <v>0.24026213523711992</v>
      </c>
      <c r="U18" s="901">
        <v>0.11530805809762201</v>
      </c>
      <c r="W18" s="141" t="s">
        <v>12</v>
      </c>
      <c r="X18" s="135">
        <v>2.8484320557491278</v>
      </c>
      <c r="Y18" s="142">
        <v>4.8601632172456501E-3</v>
      </c>
      <c r="Z18" s="135">
        <v>20.83951221458755</v>
      </c>
      <c r="AA18" s="142">
        <v>3.5557608097498625E-2</v>
      </c>
      <c r="AB18" s="135">
        <v>137.17352797919204</v>
      </c>
      <c r="AC18" s="142">
        <v>0.2340535852763917</v>
      </c>
      <c r="AD18" s="135">
        <v>232.48577540974921</v>
      </c>
      <c r="AE18" s="142">
        <v>0.39668097818893966</v>
      </c>
      <c r="AF18" s="135">
        <v>127.28974745732236</v>
      </c>
      <c r="AG18" s="142">
        <v>0.21718929446672849</v>
      </c>
      <c r="AH18" s="135">
        <v>65.440452990870867</v>
      </c>
      <c r="AI18" s="142">
        <v>0.11165837075319575</v>
      </c>
      <c r="AK18" s="141" t="s">
        <v>12</v>
      </c>
      <c r="AL18" s="135">
        <v>92.646071494267829</v>
      </c>
      <c r="AM18" s="142">
        <v>0.15807820586414881</v>
      </c>
      <c r="AN18" s="135">
        <v>347.63906817540487</v>
      </c>
      <c r="AO18" s="142">
        <v>0.59316233596426826</v>
      </c>
      <c r="AP18" s="135">
        <v>145.79230843779854</v>
      </c>
      <c r="AQ18" s="142">
        <v>0.2487594581715829</v>
      </c>
      <c r="AR18" s="897">
        <v>586.07744810747124</v>
      </c>
      <c r="AT18" s="898">
        <v>2.8484320557491278</v>
      </c>
      <c r="AU18" s="898">
        <v>89.797639438518701</v>
      </c>
      <c r="AV18" s="898">
        <v>204.0259496160443</v>
      </c>
      <c r="AW18" s="898">
        <v>143.61311855936054</v>
      </c>
      <c r="AX18" s="898">
        <v>140.11993909008663</v>
      </c>
      <c r="AY18" s="898">
        <v>5.6723693477118964</v>
      </c>
      <c r="BA18" s="141" t="s">
        <v>12</v>
      </c>
      <c r="BB18" s="135">
        <v>557.87336272458504</v>
      </c>
      <c r="BC18" s="142">
        <v>0.9518765216543289</v>
      </c>
      <c r="BD18" s="135">
        <v>27.023362383937176</v>
      </c>
      <c r="BE18" s="142">
        <v>4.6108858942106583E-2</v>
      </c>
      <c r="BF18" s="135">
        <v>1.1807229989488801</v>
      </c>
      <c r="BG18" s="142">
        <v>2.0146194035645043E-3</v>
      </c>
      <c r="BH18" s="322">
        <v>586.07744810747113</v>
      </c>
    </row>
    <row r="19" spans="1:60" s="119" customFormat="1" x14ac:dyDescent="0.2">
      <c r="A19" s="140">
        <v>97216</v>
      </c>
      <c r="B19" s="141" t="s">
        <v>13</v>
      </c>
      <c r="C19" s="322">
        <v>1794.0552370108071</v>
      </c>
      <c r="D19" s="296">
        <v>1519.977018445715</v>
      </c>
      <c r="E19" s="142">
        <v>0.84722977703754998</v>
      </c>
      <c r="F19" s="296">
        <v>33.924991223040713</v>
      </c>
      <c r="G19" s="142">
        <v>1.8909669291769054E-2</v>
      </c>
      <c r="H19" s="296">
        <v>240.15322734205137</v>
      </c>
      <c r="I19" s="899">
        <v>0.13386055367068095</v>
      </c>
      <c r="J19" s="322">
        <v>1642.1784289999998</v>
      </c>
      <c r="K19" s="296">
        <v>1436.4551759999999</v>
      </c>
      <c r="L19" s="142">
        <v>0.8747253956287353</v>
      </c>
      <c r="M19" s="296">
        <v>18.462343000000001</v>
      </c>
      <c r="N19" s="142">
        <v>1.1242592567266028E-2</v>
      </c>
      <c r="O19" s="296">
        <v>187.26091</v>
      </c>
      <c r="P19" s="899">
        <v>0.11403201180399869</v>
      </c>
      <c r="R19" s="903">
        <v>1.7848388661448E-2</v>
      </c>
      <c r="S19" s="904">
        <v>1.1367488392139746E-2</v>
      </c>
      <c r="T19" s="903">
        <v>0.12939688548587069</v>
      </c>
      <c r="U19" s="903">
        <v>5.101341554426897E-2</v>
      </c>
      <c r="W19" s="144" t="s">
        <v>13</v>
      </c>
      <c r="X19" s="135">
        <v>50.287283632473496</v>
      </c>
      <c r="Y19" s="145">
        <v>2.8029952810293864E-2</v>
      </c>
      <c r="Z19" s="135">
        <v>127.77970002942973</v>
      </c>
      <c r="AA19" s="145">
        <v>7.1223949738767167E-2</v>
      </c>
      <c r="AB19" s="135">
        <v>443.31406892889305</v>
      </c>
      <c r="AC19" s="145">
        <v>0.24710168326117296</v>
      </c>
      <c r="AD19" s="135">
        <v>739.03573870285834</v>
      </c>
      <c r="AE19" s="145">
        <v>0.41193588884933896</v>
      </c>
      <c r="AF19" s="135">
        <v>318.71633988347372</v>
      </c>
      <c r="AG19" s="145">
        <v>0.17765135281704475</v>
      </c>
      <c r="AH19" s="135">
        <v>114.92210583367891</v>
      </c>
      <c r="AI19" s="145">
        <v>6.4057172523382361E-2</v>
      </c>
      <c r="AK19" s="144" t="s">
        <v>13</v>
      </c>
      <c r="AL19" s="135">
        <v>80.598993646598899</v>
      </c>
      <c r="AM19" s="145">
        <v>4.794025371067967E-2</v>
      </c>
      <c r="AN19" s="135">
        <v>966.81392678792724</v>
      </c>
      <c r="AO19" s="145">
        <v>0.57506059125823272</v>
      </c>
      <c r="AP19" s="135">
        <v>633.82544207008925</v>
      </c>
      <c r="AQ19" s="145">
        <v>0.37699915503108755</v>
      </c>
      <c r="AR19" s="897">
        <v>1681.2383625046155</v>
      </c>
      <c r="AT19" s="898">
        <v>23.251043845173434</v>
      </c>
      <c r="AU19" s="898">
        <v>57.347949801425464</v>
      </c>
      <c r="AV19" s="898">
        <v>419.90317234689815</v>
      </c>
      <c r="AW19" s="898">
        <v>546.9107544410291</v>
      </c>
      <c r="AX19" s="898">
        <v>522.35374295247561</v>
      </c>
      <c r="AY19" s="898">
        <v>111.47169911761365</v>
      </c>
      <c r="BA19" s="144" t="s">
        <v>13</v>
      </c>
      <c r="BB19" s="135">
        <v>1475.830517334188</v>
      </c>
      <c r="BC19" s="145">
        <v>0.822622674535465</v>
      </c>
      <c r="BD19" s="135">
        <v>313.12149409472312</v>
      </c>
      <c r="BE19" s="145">
        <v>0.17453280569913515</v>
      </c>
      <c r="BF19" s="135">
        <v>5.1032255818964041</v>
      </c>
      <c r="BG19" s="145">
        <v>2.8445197653998774E-3</v>
      </c>
      <c r="BH19" s="322">
        <v>1794.0552370108076</v>
      </c>
    </row>
    <row r="20" spans="1:60" s="119" customFormat="1" x14ac:dyDescent="0.2">
      <c r="A20" s="147"/>
      <c r="B20" s="153" t="s">
        <v>36</v>
      </c>
      <c r="C20" s="326">
        <v>9200.7325514288423</v>
      </c>
      <c r="D20" s="154">
        <v>7431.9548614412488</v>
      </c>
      <c r="E20" s="155">
        <v>0.80775686282578574</v>
      </c>
      <c r="F20" s="154">
        <v>163.23683029095213</v>
      </c>
      <c r="G20" s="155">
        <v>1.774172103998415E-2</v>
      </c>
      <c r="H20" s="154">
        <v>1605.5408596966417</v>
      </c>
      <c r="I20" s="908">
        <v>0.17450141613423018</v>
      </c>
      <c r="J20" s="326">
        <v>8572.7501940000002</v>
      </c>
      <c r="K20" s="154">
        <v>7232.9713219999994</v>
      </c>
      <c r="L20" s="155">
        <v>0.84371656216721425</v>
      </c>
      <c r="M20" s="154">
        <v>206.76626300000001</v>
      </c>
      <c r="N20" s="155">
        <v>2.4119011789788775E-2</v>
      </c>
      <c r="O20" s="154">
        <v>1133.0126090000001</v>
      </c>
      <c r="P20" s="908">
        <v>0.13216442604299689</v>
      </c>
      <c r="R20" s="321">
        <v>1.4239330133435812E-2</v>
      </c>
      <c r="S20" s="321">
        <v>5.4425581945962698E-3</v>
      </c>
      <c r="T20" s="321">
        <v>-4.617721012009901E-2</v>
      </c>
      <c r="U20" s="321">
        <v>7.2203755097224986E-2</v>
      </c>
      <c r="W20" s="153" t="s">
        <v>36</v>
      </c>
      <c r="X20" s="154">
        <v>111.41644030467779</v>
      </c>
      <c r="Y20" s="155">
        <v>1.2109518419527933E-2</v>
      </c>
      <c r="Z20" s="154">
        <v>569.26233534022833</v>
      </c>
      <c r="AA20" s="155">
        <v>6.1871414276879928E-2</v>
      </c>
      <c r="AB20" s="154">
        <v>2172.4467334782225</v>
      </c>
      <c r="AC20" s="155">
        <v>0.23611671367850476</v>
      </c>
      <c r="AD20" s="154">
        <v>3729.9117448404945</v>
      </c>
      <c r="AE20" s="155">
        <v>0.405392910183141</v>
      </c>
      <c r="AF20" s="154">
        <v>1788.1995029925743</v>
      </c>
      <c r="AG20" s="155">
        <v>0.19435403572456553</v>
      </c>
      <c r="AH20" s="154">
        <v>829.49579447264591</v>
      </c>
      <c r="AI20" s="155">
        <v>9.0155407717380939E-2</v>
      </c>
      <c r="AK20" s="153" t="s">
        <v>36</v>
      </c>
      <c r="AL20" s="154">
        <v>820.88485044630715</v>
      </c>
      <c r="AM20" s="155">
        <v>9.2611259469292245E-2</v>
      </c>
      <c r="AN20" s="154">
        <v>5023.3421081239867</v>
      </c>
      <c r="AO20" s="155">
        <v>0.5667275247259802</v>
      </c>
      <c r="AP20" s="154">
        <v>3019.5424702267901</v>
      </c>
      <c r="AQ20" s="155">
        <v>0.34066121580472752</v>
      </c>
      <c r="AR20" s="897">
        <v>8863.7694287970844</v>
      </c>
      <c r="AT20" s="909">
        <v>85.933764042283372</v>
      </c>
      <c r="AU20" s="909">
        <v>734.95108640402384</v>
      </c>
      <c r="AV20" s="909">
        <v>2170.3610398820301</v>
      </c>
      <c r="AW20" s="909">
        <v>2852.9810682419561</v>
      </c>
      <c r="AX20" s="909">
        <v>2503.6229185762304</v>
      </c>
      <c r="AY20" s="909">
        <v>515.91955165055992</v>
      </c>
      <c r="BA20" s="153" t="s">
        <v>36</v>
      </c>
      <c r="BB20" s="154">
        <v>7894.3068317647721</v>
      </c>
      <c r="BC20" s="155">
        <v>0.85800851047874571</v>
      </c>
      <c r="BD20" s="154">
        <v>1267.494311697526</v>
      </c>
      <c r="BE20" s="155">
        <v>0.13776015166321601</v>
      </c>
      <c r="BF20" s="154">
        <v>38.931407966545216</v>
      </c>
      <c r="BG20" s="155">
        <v>4.2313378580381943E-3</v>
      </c>
      <c r="BH20" s="326">
        <v>9200.7325514288441</v>
      </c>
    </row>
    <row r="21" spans="1:60" s="119" customFormat="1" x14ac:dyDescent="0.2">
      <c r="A21" s="140">
        <v>97234</v>
      </c>
      <c r="B21" s="141" t="s">
        <v>2</v>
      </c>
      <c r="C21" s="322">
        <v>927</v>
      </c>
      <c r="D21" s="296">
        <v>617</v>
      </c>
      <c r="E21" s="142">
        <v>0.66558791801510253</v>
      </c>
      <c r="F21" s="296">
        <v>29</v>
      </c>
      <c r="G21" s="142">
        <v>3.1283710895361382E-2</v>
      </c>
      <c r="H21" s="296">
        <v>281</v>
      </c>
      <c r="I21" s="899">
        <v>0.30312837108953616</v>
      </c>
      <c r="J21" s="322">
        <v>726</v>
      </c>
      <c r="K21" s="296">
        <v>544</v>
      </c>
      <c r="L21" s="142">
        <v>0.74931129476584024</v>
      </c>
      <c r="M21" s="296">
        <v>45</v>
      </c>
      <c r="N21" s="142">
        <v>6.1983471074380167E-2</v>
      </c>
      <c r="O21" s="296">
        <v>137</v>
      </c>
      <c r="P21" s="899">
        <v>0.18870523415977961</v>
      </c>
      <c r="R21" s="910">
        <v>5.00950775821003E-2</v>
      </c>
      <c r="S21" s="910">
        <v>2.5503750136877334E-2</v>
      </c>
      <c r="T21" s="911">
        <v>-8.4123118291445254E-2</v>
      </c>
      <c r="U21" s="910">
        <v>0.15450854204861786</v>
      </c>
      <c r="W21" s="158" t="s">
        <v>2</v>
      </c>
      <c r="X21" s="135">
        <v>14</v>
      </c>
      <c r="Y21" s="159">
        <v>1.5102481121898598E-2</v>
      </c>
      <c r="Z21" s="135">
        <v>228</v>
      </c>
      <c r="AA21" s="159">
        <v>0.2459546925566343</v>
      </c>
      <c r="AB21" s="135">
        <v>173</v>
      </c>
      <c r="AC21" s="159">
        <v>0.18662351672060409</v>
      </c>
      <c r="AD21" s="135">
        <v>334</v>
      </c>
      <c r="AE21" s="159">
        <v>0.36030204962243795</v>
      </c>
      <c r="AF21" s="135">
        <v>127</v>
      </c>
      <c r="AG21" s="159">
        <v>0.13700107874865156</v>
      </c>
      <c r="AH21" s="135">
        <v>51</v>
      </c>
      <c r="AI21" s="159">
        <v>5.5016181229773461E-2</v>
      </c>
      <c r="AK21" s="158" t="s">
        <v>2</v>
      </c>
      <c r="AL21" s="135">
        <v>68</v>
      </c>
      <c r="AM21" s="159">
        <v>9.4839609483960946E-2</v>
      </c>
      <c r="AN21" s="135">
        <v>379</v>
      </c>
      <c r="AO21" s="159">
        <v>0.52859135285913528</v>
      </c>
      <c r="AP21" s="135">
        <v>270</v>
      </c>
      <c r="AQ21" s="159">
        <v>0.37656903765690375</v>
      </c>
      <c r="AR21" s="897">
        <v>717</v>
      </c>
      <c r="AT21" s="898">
        <v>14</v>
      </c>
      <c r="AU21" s="898">
        <v>54</v>
      </c>
      <c r="AV21" s="898">
        <v>144</v>
      </c>
      <c r="AW21" s="898">
        <v>235</v>
      </c>
      <c r="AX21" s="898">
        <v>231</v>
      </c>
      <c r="AY21" s="898">
        <v>39</v>
      </c>
      <c r="BA21" s="158" t="s">
        <v>2</v>
      </c>
      <c r="BB21" s="135">
        <v>638</v>
      </c>
      <c r="BC21" s="159">
        <v>0.68824163969795038</v>
      </c>
      <c r="BD21" s="135">
        <v>278</v>
      </c>
      <c r="BE21" s="159">
        <v>0.29989212513484359</v>
      </c>
      <c r="BF21" s="135">
        <v>11</v>
      </c>
      <c r="BG21" s="159">
        <v>1.1866235167206042E-2</v>
      </c>
      <c r="BH21" s="322">
        <v>927</v>
      </c>
    </row>
    <row r="22" spans="1:60" s="119" customFormat="1" x14ac:dyDescent="0.2">
      <c r="A22" s="140">
        <v>97204</v>
      </c>
      <c r="B22" s="141" t="s">
        <v>3</v>
      </c>
      <c r="C22" s="322">
        <v>2015.3309957120664</v>
      </c>
      <c r="D22" s="296">
        <v>1560.5939669702957</v>
      </c>
      <c r="E22" s="142">
        <v>0.77436111998014456</v>
      </c>
      <c r="F22" s="296">
        <v>231.46524435954996</v>
      </c>
      <c r="G22" s="142">
        <v>0.11485222271280929</v>
      </c>
      <c r="H22" s="296">
        <v>223.27178438222069</v>
      </c>
      <c r="I22" s="899">
        <v>0.11078665730704609</v>
      </c>
      <c r="J22" s="322">
        <v>1806.5810079999999</v>
      </c>
      <c r="K22" s="296">
        <v>1400.7565649999999</v>
      </c>
      <c r="L22" s="142">
        <v>0.77536327393960958</v>
      </c>
      <c r="M22" s="296">
        <v>73.130801000000005</v>
      </c>
      <c r="N22" s="142">
        <v>4.0480222406943406E-2</v>
      </c>
      <c r="O22" s="296">
        <v>332.69364200000001</v>
      </c>
      <c r="P22" s="899">
        <v>0.18415650365344705</v>
      </c>
      <c r="R22" s="900">
        <v>2.2110356561010791E-2</v>
      </c>
      <c r="S22" s="901">
        <v>2.1846005139171787E-2</v>
      </c>
      <c r="T22" s="901">
        <v>0.25914890375191746</v>
      </c>
      <c r="U22" s="900">
        <v>-7.6668039989537751E-2</v>
      </c>
      <c r="W22" s="141" t="s">
        <v>3</v>
      </c>
      <c r="X22" s="135">
        <v>47.549580783825355</v>
      </c>
      <c r="Y22" s="142">
        <v>2.3593931163166035E-2</v>
      </c>
      <c r="Z22" s="135">
        <v>273.52299282951145</v>
      </c>
      <c r="AA22" s="142">
        <v>0.13572112641123202</v>
      </c>
      <c r="AB22" s="135">
        <v>621.46198040432671</v>
      </c>
      <c r="AC22" s="142">
        <v>0.3083672020757805</v>
      </c>
      <c r="AD22" s="135">
        <v>640.02014373180202</v>
      </c>
      <c r="AE22" s="142">
        <v>0.31757569604871139</v>
      </c>
      <c r="AF22" s="135">
        <v>312.44128592772796</v>
      </c>
      <c r="AG22" s="142">
        <v>0.15503224363268164</v>
      </c>
      <c r="AH22" s="135">
        <v>120.33501203487246</v>
      </c>
      <c r="AI22" s="142">
        <v>5.9709800668428223E-2</v>
      </c>
      <c r="AK22" s="141" t="s">
        <v>3</v>
      </c>
      <c r="AL22" s="135">
        <v>237.39546934931218</v>
      </c>
      <c r="AM22" s="142">
        <v>0.11983184090649468</v>
      </c>
      <c r="AN22" s="135">
        <v>976.43293824451644</v>
      </c>
      <c r="AO22" s="142">
        <v>0.49288116926700332</v>
      </c>
      <c r="AP22" s="135">
        <v>767.24329716745353</v>
      </c>
      <c r="AQ22" s="142">
        <v>0.38728698982650189</v>
      </c>
      <c r="AR22" s="897">
        <v>1981.0717047612823</v>
      </c>
      <c r="AT22" s="898">
        <v>93.965528423919196</v>
      </c>
      <c r="AU22" s="898">
        <v>143.429940925393</v>
      </c>
      <c r="AV22" s="898">
        <v>374.82478595040072</v>
      </c>
      <c r="AW22" s="898">
        <v>601.60815229411571</v>
      </c>
      <c r="AX22" s="898">
        <v>594.48390793018177</v>
      </c>
      <c r="AY22" s="898">
        <v>172.75938923727176</v>
      </c>
      <c r="BA22" s="141" t="s">
        <v>3</v>
      </c>
      <c r="BB22" s="135">
        <v>1654.9573475125644</v>
      </c>
      <c r="BC22" s="142">
        <v>0.82118389040497408</v>
      </c>
      <c r="BD22" s="135">
        <v>341.18594552272378</v>
      </c>
      <c r="BE22" s="142">
        <v>0.16929524045858999</v>
      </c>
      <c r="BF22" s="135">
        <v>19.18770267677769</v>
      </c>
      <c r="BG22" s="142">
        <v>9.5208691364359246E-3</v>
      </c>
      <c r="BH22" s="322">
        <v>2015.3309957120659</v>
      </c>
    </row>
    <row r="23" spans="1:60" s="119" customFormat="1" x14ac:dyDescent="0.2">
      <c r="A23" s="140">
        <v>97205</v>
      </c>
      <c r="B23" s="141" t="s">
        <v>4</v>
      </c>
      <c r="C23" s="322">
        <v>2029.9896475944518</v>
      </c>
      <c r="D23" s="296">
        <v>1776.7693881182886</v>
      </c>
      <c r="E23" s="142">
        <v>0.87526031978723118</v>
      </c>
      <c r="F23" s="296">
        <v>32.611700084051314</v>
      </c>
      <c r="G23" s="142">
        <v>1.606495881528083E-2</v>
      </c>
      <c r="H23" s="296">
        <v>220.60855939211183</v>
      </c>
      <c r="I23" s="899">
        <v>0.10867472139748797</v>
      </c>
      <c r="J23" s="322">
        <v>1972.6063589999999</v>
      </c>
      <c r="K23" s="296">
        <v>1662.4172209999999</v>
      </c>
      <c r="L23" s="142">
        <v>0.84275162827861494</v>
      </c>
      <c r="M23" s="296">
        <v>56.109298000000003</v>
      </c>
      <c r="N23" s="142">
        <v>2.8444244714107204E-2</v>
      </c>
      <c r="O23" s="296">
        <v>254.07983999999999</v>
      </c>
      <c r="P23" s="899">
        <v>0.12880412700727789</v>
      </c>
      <c r="R23" s="901">
        <v>5.7514766227093617E-3</v>
      </c>
      <c r="S23" s="901">
        <v>1.3393715736287781E-2</v>
      </c>
      <c r="T23" s="901">
        <v>-0.10284450622425811</v>
      </c>
      <c r="U23" s="901">
        <v>-2.7856380113817636E-2</v>
      </c>
      <c r="W23" s="141" t="s">
        <v>4</v>
      </c>
      <c r="X23" s="135">
        <v>48.026322688211089</v>
      </c>
      <c r="Y23" s="142">
        <v>2.3658407689478876E-2</v>
      </c>
      <c r="Z23" s="135">
        <v>124.8295846950891</v>
      </c>
      <c r="AA23" s="142">
        <v>6.1492719848602578E-2</v>
      </c>
      <c r="AB23" s="135">
        <v>499.76490741565891</v>
      </c>
      <c r="AC23" s="142">
        <v>0.24619086506568294</v>
      </c>
      <c r="AD23" s="135">
        <v>666.09290803732097</v>
      </c>
      <c r="AE23" s="142">
        <v>0.32812625858789207</v>
      </c>
      <c r="AF23" s="135">
        <v>503.78402513338227</v>
      </c>
      <c r="AG23" s="142">
        <v>0.24817073610713677</v>
      </c>
      <c r="AH23" s="135">
        <v>187.49189962478937</v>
      </c>
      <c r="AI23" s="142">
        <v>9.2361012701206752E-2</v>
      </c>
      <c r="AK23" s="141" t="s">
        <v>4</v>
      </c>
      <c r="AL23" s="135">
        <v>84.431946339595129</v>
      </c>
      <c r="AM23" s="142">
        <v>4.1612881361275153E-2</v>
      </c>
      <c r="AN23" s="135">
        <v>1130.16670161808</v>
      </c>
      <c r="AO23" s="142">
        <v>0.55701064480663176</v>
      </c>
      <c r="AP23" s="135">
        <v>814.38717512371545</v>
      </c>
      <c r="AQ23" s="142">
        <v>0.40137647383209296</v>
      </c>
      <c r="AR23" s="897">
        <v>2028.9858230813907</v>
      </c>
      <c r="AT23" s="898">
        <v>26.746006944409789</v>
      </c>
      <c r="AU23" s="898">
        <v>57.685939395185336</v>
      </c>
      <c r="AV23" s="898">
        <v>143.94690730678178</v>
      </c>
      <c r="AW23" s="898">
        <v>986.2197943112983</v>
      </c>
      <c r="AX23" s="898">
        <v>622.63531961363458</v>
      </c>
      <c r="AY23" s="898">
        <v>191.75185551008087</v>
      </c>
      <c r="BA23" s="141" t="s">
        <v>4</v>
      </c>
      <c r="BB23" s="135">
        <v>1431.0655780379084</v>
      </c>
      <c r="BC23" s="142">
        <v>0.70496200792635999</v>
      </c>
      <c r="BD23" s="135">
        <v>591.0721009061748</v>
      </c>
      <c r="BE23" s="142">
        <v>0.29117000749565319</v>
      </c>
      <c r="BF23" s="135">
        <v>7.8519686503684039</v>
      </c>
      <c r="BG23" s="142">
        <v>3.8679845779869015E-3</v>
      </c>
      <c r="BH23" s="322">
        <v>2029.9896475944515</v>
      </c>
    </row>
    <row r="24" spans="1:60" s="119" customFormat="1" x14ac:dyDescent="0.2">
      <c r="A24" s="140">
        <v>97208</v>
      </c>
      <c r="B24" s="141" t="s">
        <v>7</v>
      </c>
      <c r="C24" s="322">
        <v>445</v>
      </c>
      <c r="D24" s="296">
        <v>360</v>
      </c>
      <c r="E24" s="142">
        <v>0.8089887640449438</v>
      </c>
      <c r="F24" s="296">
        <v>20</v>
      </c>
      <c r="G24" s="142">
        <v>4.49438202247191E-2</v>
      </c>
      <c r="H24" s="296">
        <v>65</v>
      </c>
      <c r="I24" s="899">
        <v>0.14606741573033707</v>
      </c>
      <c r="J24" s="322">
        <v>467</v>
      </c>
      <c r="K24" s="296">
        <v>354</v>
      </c>
      <c r="L24" s="142">
        <v>0.75802997858672372</v>
      </c>
      <c r="M24" s="296">
        <v>36</v>
      </c>
      <c r="N24" s="142">
        <v>7.7087794432548179E-2</v>
      </c>
      <c r="O24" s="296">
        <v>77</v>
      </c>
      <c r="P24" s="899">
        <v>0.16488222698072805</v>
      </c>
      <c r="R24" s="901">
        <v>-9.6045737048974233E-3</v>
      </c>
      <c r="S24" s="901">
        <v>3.3670795833371514E-3</v>
      </c>
      <c r="T24" s="901">
        <v>-0.11091046386780001</v>
      </c>
      <c r="U24" s="900">
        <v>-3.3316009270162761E-2</v>
      </c>
      <c r="W24" s="141" t="s">
        <v>7</v>
      </c>
      <c r="X24" s="135">
        <v>8</v>
      </c>
      <c r="Y24" s="142">
        <v>1.7977528089887642E-2</v>
      </c>
      <c r="Z24" s="135">
        <v>33</v>
      </c>
      <c r="AA24" s="142">
        <v>7.415730337078652E-2</v>
      </c>
      <c r="AB24" s="135">
        <v>103</v>
      </c>
      <c r="AC24" s="142">
        <v>0.23146067415730337</v>
      </c>
      <c r="AD24" s="135">
        <v>230</v>
      </c>
      <c r="AE24" s="142">
        <v>0.5168539325842697</v>
      </c>
      <c r="AF24" s="135">
        <v>46</v>
      </c>
      <c r="AG24" s="142">
        <v>0.10337078651685393</v>
      </c>
      <c r="AH24" s="135">
        <v>25</v>
      </c>
      <c r="AI24" s="142">
        <v>5.6179775280898875E-2</v>
      </c>
      <c r="AK24" s="141" t="s">
        <v>7</v>
      </c>
      <c r="AL24" s="135">
        <v>32</v>
      </c>
      <c r="AM24" s="142">
        <v>7.2398190045248875E-2</v>
      </c>
      <c r="AN24" s="135">
        <v>256</v>
      </c>
      <c r="AO24" s="142">
        <v>0.579185520361991</v>
      </c>
      <c r="AP24" s="135">
        <v>154</v>
      </c>
      <c r="AQ24" s="142">
        <v>0.34841628959276016</v>
      </c>
      <c r="AR24" s="897">
        <v>442</v>
      </c>
      <c r="AT24" s="898">
        <v>8</v>
      </c>
      <c r="AU24" s="898">
        <v>24</v>
      </c>
      <c r="AV24" s="898">
        <v>147</v>
      </c>
      <c r="AW24" s="898">
        <v>109</v>
      </c>
      <c r="AX24" s="898">
        <v>125</v>
      </c>
      <c r="AY24" s="898">
        <v>29</v>
      </c>
      <c r="BA24" s="141" t="s">
        <v>7</v>
      </c>
      <c r="BB24" s="135">
        <v>417</v>
      </c>
      <c r="BC24" s="142">
        <v>0.93707865168539328</v>
      </c>
      <c r="BD24" s="135">
        <v>28</v>
      </c>
      <c r="BE24" s="142">
        <v>6.2921348314606745E-2</v>
      </c>
      <c r="BF24" s="135">
        <v>0</v>
      </c>
      <c r="BG24" s="142">
        <v>0</v>
      </c>
      <c r="BH24" s="322">
        <v>445</v>
      </c>
    </row>
    <row r="25" spans="1:60" s="119" customFormat="1" x14ac:dyDescent="0.2">
      <c r="A25" s="140">
        <v>97218</v>
      </c>
      <c r="B25" s="141" t="s">
        <v>15</v>
      </c>
      <c r="C25" s="322">
        <v>2554.8541716332597</v>
      </c>
      <c r="D25" s="296">
        <v>2053.239849289223</v>
      </c>
      <c r="E25" s="142">
        <v>0.80366224894027272</v>
      </c>
      <c r="F25" s="296">
        <v>40.892471930220388</v>
      </c>
      <c r="G25" s="142">
        <v>1.6005794923347333E-2</v>
      </c>
      <c r="H25" s="296">
        <v>460.72185041381641</v>
      </c>
      <c r="I25" s="899">
        <v>0.18033195613637998</v>
      </c>
      <c r="J25" s="322">
        <v>2503.1473420000002</v>
      </c>
      <c r="K25" s="296">
        <v>1982.0823330000001</v>
      </c>
      <c r="L25" s="142">
        <v>0.79183606164243125</v>
      </c>
      <c r="M25" s="296">
        <v>67.056888999999998</v>
      </c>
      <c r="N25" s="142">
        <v>2.6789029904417026E-2</v>
      </c>
      <c r="O25" s="296">
        <v>454.00812000000002</v>
      </c>
      <c r="P25" s="899">
        <v>0.18137490845315168</v>
      </c>
      <c r="R25" s="901">
        <v>4.0976263005900737E-3</v>
      </c>
      <c r="S25" s="901">
        <v>7.0791363528643902E-3</v>
      </c>
      <c r="T25" s="901">
        <v>-9.418398959870844E-2</v>
      </c>
      <c r="U25" s="900">
        <v>2.9401971656248804E-3</v>
      </c>
      <c r="W25" s="141" t="s">
        <v>15</v>
      </c>
      <c r="X25" s="135">
        <v>66.631794211900853</v>
      </c>
      <c r="Y25" s="142">
        <v>2.6080468682603782E-2</v>
      </c>
      <c r="Z25" s="135">
        <v>384.93094177634617</v>
      </c>
      <c r="AA25" s="142">
        <v>0.15066650224120959</v>
      </c>
      <c r="AB25" s="135">
        <v>571.61498683696607</v>
      </c>
      <c r="AC25" s="142">
        <v>0.22373683523061738</v>
      </c>
      <c r="AD25" s="135">
        <v>860.71425711770962</v>
      </c>
      <c r="AE25" s="142">
        <v>0.33689369306251821</v>
      </c>
      <c r="AF25" s="135">
        <v>440.07106622556938</v>
      </c>
      <c r="AG25" s="142">
        <v>0.17224899609211042</v>
      </c>
      <c r="AH25" s="135">
        <v>230.89112546476812</v>
      </c>
      <c r="AI25" s="142">
        <v>9.0373504690940826E-2</v>
      </c>
      <c r="AK25" s="141" t="s">
        <v>15</v>
      </c>
      <c r="AL25" s="135">
        <v>157.40653694666497</v>
      </c>
      <c r="AM25" s="142">
        <v>6.3990804170186724E-2</v>
      </c>
      <c r="AN25" s="135">
        <v>1442.6436680858701</v>
      </c>
      <c r="AO25" s="142">
        <v>0.58648090633696337</v>
      </c>
      <c r="AP25" s="135">
        <v>859.78037512448975</v>
      </c>
      <c r="AQ25" s="142">
        <v>0.34952828949285003</v>
      </c>
      <c r="AR25" s="897">
        <v>2459.8305801570245</v>
      </c>
      <c r="AT25" s="898">
        <v>31.75636825348014</v>
      </c>
      <c r="AU25" s="898">
        <v>125.65016869318484</v>
      </c>
      <c r="AV25" s="898">
        <v>643.69911063956295</v>
      </c>
      <c r="AW25" s="898">
        <v>798.94455744630716</v>
      </c>
      <c r="AX25" s="898">
        <v>646.15531830458269</v>
      </c>
      <c r="AY25" s="898">
        <v>213.62505681990709</v>
      </c>
      <c r="BA25" s="141" t="s">
        <v>15</v>
      </c>
      <c r="BB25" s="135">
        <v>2174.5879822568072</v>
      </c>
      <c r="BC25" s="142">
        <v>0.85115933676427513</v>
      </c>
      <c r="BD25" s="135">
        <v>354.01139668023944</v>
      </c>
      <c r="BE25" s="142">
        <v>0.13856422828780399</v>
      </c>
      <c r="BF25" s="135">
        <v>26.25479269621367</v>
      </c>
      <c r="BG25" s="142">
        <v>1.0276434947920953E-2</v>
      </c>
      <c r="BH25" s="322">
        <v>2554.8541716332602</v>
      </c>
    </row>
    <row r="26" spans="1:60" s="119" customFormat="1" x14ac:dyDescent="0.2">
      <c r="A26" s="140">
        <v>97233</v>
      </c>
      <c r="B26" s="141" t="s">
        <v>16</v>
      </c>
      <c r="C26" s="322">
        <v>1009.5344603511928</v>
      </c>
      <c r="D26" s="296">
        <v>802.25236806750411</v>
      </c>
      <c r="E26" s="142">
        <v>0.79467556539716311</v>
      </c>
      <c r="F26" s="296">
        <v>62.959514011400763</v>
      </c>
      <c r="G26" s="142">
        <v>6.2364898360674742E-2</v>
      </c>
      <c r="H26" s="296">
        <v>144.3225782722879</v>
      </c>
      <c r="I26" s="899">
        <v>0.14295953624216209</v>
      </c>
      <c r="J26" s="322">
        <v>1053.481446</v>
      </c>
      <c r="K26" s="296">
        <v>784.19410900000003</v>
      </c>
      <c r="L26" s="142">
        <v>0.74438340796369373</v>
      </c>
      <c r="M26" s="296">
        <v>118.014371</v>
      </c>
      <c r="N26" s="142">
        <v>0.11202320785818566</v>
      </c>
      <c r="O26" s="296">
        <v>151.272966</v>
      </c>
      <c r="P26" s="899">
        <v>0.14359338417812059</v>
      </c>
      <c r="R26" s="900">
        <v>-8.4859985287819573E-3</v>
      </c>
      <c r="S26" s="901">
        <v>4.5637129730291548E-3</v>
      </c>
      <c r="T26" s="901">
        <v>-0.11808791430174037</v>
      </c>
      <c r="U26" s="900">
        <v>-9.3628936961461795E-3</v>
      </c>
      <c r="W26" s="141" t="s">
        <v>16</v>
      </c>
      <c r="X26" s="135">
        <v>17.756279951727493</v>
      </c>
      <c r="Y26" s="142">
        <v>1.7588582311049105E-2</v>
      </c>
      <c r="Z26" s="135">
        <v>89.691582646485386</v>
      </c>
      <c r="AA26" s="142">
        <v>8.8844498300022209E-2</v>
      </c>
      <c r="AB26" s="135">
        <v>275.11090531165905</v>
      </c>
      <c r="AC26" s="142">
        <v>0.27251264430929339</v>
      </c>
      <c r="AD26" s="135">
        <v>352.27138622284212</v>
      </c>
      <c r="AE26" s="142">
        <v>0.3489443897737729</v>
      </c>
      <c r="AF26" s="135">
        <v>190.29854583902141</v>
      </c>
      <c r="AG26" s="142">
        <v>0.18850128778449141</v>
      </c>
      <c r="AH26" s="135">
        <v>84.405760379457234</v>
      </c>
      <c r="AI26" s="142">
        <v>8.3608597521370884E-2</v>
      </c>
      <c r="AK26" s="141" t="s">
        <v>16</v>
      </c>
      <c r="AL26" s="135">
        <v>62.512136206169892</v>
      </c>
      <c r="AM26" s="142">
        <v>6.3667160282152163E-2</v>
      </c>
      <c r="AN26" s="135">
        <v>583.18844409474616</v>
      </c>
      <c r="AO26" s="142">
        <v>0.59396389882472844</v>
      </c>
      <c r="AP26" s="135">
        <v>336.15782093979306</v>
      </c>
      <c r="AQ26" s="142">
        <v>0.34236894089311942</v>
      </c>
      <c r="AR26" s="897">
        <v>981.8584012407091</v>
      </c>
      <c r="AT26" s="898">
        <v>6.9263179051233932</v>
      </c>
      <c r="AU26" s="898">
        <v>55.585818301046501</v>
      </c>
      <c r="AV26" s="898">
        <v>233.0855977207604</v>
      </c>
      <c r="AW26" s="898">
        <v>350.10284637398576</v>
      </c>
      <c r="AX26" s="898">
        <v>278.48872427296169</v>
      </c>
      <c r="AY26" s="898">
        <v>57.669096666831372</v>
      </c>
      <c r="BA26" s="141" t="s">
        <v>16</v>
      </c>
      <c r="BB26" s="135">
        <v>867.77618882109664</v>
      </c>
      <c r="BC26" s="142">
        <v>0.8595805521281743</v>
      </c>
      <c r="BD26" s="135">
        <v>135.76659692891423</v>
      </c>
      <c r="BE26" s="142">
        <v>0.13448436111996048</v>
      </c>
      <c r="BF26" s="135">
        <v>5.9916746011817477</v>
      </c>
      <c r="BG26" s="142">
        <v>5.9350867518652003E-3</v>
      </c>
      <c r="BH26" s="322">
        <v>1009.5344603511926</v>
      </c>
    </row>
    <row r="27" spans="1:60" s="119" customFormat="1" x14ac:dyDescent="0.2">
      <c r="A27" s="140">
        <v>97219</v>
      </c>
      <c r="B27" s="141" t="s">
        <v>31</v>
      </c>
      <c r="C27" s="322">
        <v>990.00615989231915</v>
      </c>
      <c r="D27" s="296">
        <v>668.45272365916594</v>
      </c>
      <c r="E27" s="142">
        <v>0.67520057019834312</v>
      </c>
      <c r="F27" s="296">
        <v>112.03952481991401</v>
      </c>
      <c r="G27" s="142">
        <v>0.11317053303193619</v>
      </c>
      <c r="H27" s="296">
        <v>209.51391141323921</v>
      </c>
      <c r="I27" s="899">
        <v>0.21162889676972069</v>
      </c>
      <c r="J27" s="322">
        <v>872.78805</v>
      </c>
      <c r="K27" s="296">
        <v>643.39908400000002</v>
      </c>
      <c r="L27" s="142">
        <v>0.73717677963166428</v>
      </c>
      <c r="M27" s="296">
        <v>48.851354000000001</v>
      </c>
      <c r="N27" s="142">
        <v>5.5971611893632138E-2</v>
      </c>
      <c r="O27" s="296">
        <v>180.537612</v>
      </c>
      <c r="P27" s="899">
        <v>0.20685160847470357</v>
      </c>
      <c r="R27" s="901">
        <v>2.552398256466093E-2</v>
      </c>
      <c r="S27" s="901">
        <v>7.6693565853851453E-3</v>
      </c>
      <c r="T27" s="900">
        <v>0.18058953862904259</v>
      </c>
      <c r="U27" s="901">
        <v>3.0217764209307552E-2</v>
      </c>
      <c r="W27" s="141" t="s">
        <v>31</v>
      </c>
      <c r="X27" s="135">
        <v>30.608787323618849</v>
      </c>
      <c r="Y27" s="142">
        <v>3.0917774619652973E-2</v>
      </c>
      <c r="Z27" s="135">
        <v>180.38143393944551</v>
      </c>
      <c r="AA27" s="142">
        <v>0.182202334942103</v>
      </c>
      <c r="AB27" s="135">
        <v>306.44378783781451</v>
      </c>
      <c r="AC27" s="142">
        <v>0.30953725365824569</v>
      </c>
      <c r="AD27" s="135">
        <v>281.21333790967475</v>
      </c>
      <c r="AE27" s="142">
        <v>0.28405210927198848</v>
      </c>
      <c r="AF27" s="135">
        <v>124.67447244379628</v>
      </c>
      <c r="AG27" s="142">
        <v>0.12593302697970774</v>
      </c>
      <c r="AH27" s="135">
        <v>66.684340437969269</v>
      </c>
      <c r="AI27" s="142">
        <v>6.7357500528302153E-2</v>
      </c>
      <c r="AK27" s="141" t="s">
        <v>31</v>
      </c>
      <c r="AL27" s="135">
        <v>111.14130107015411</v>
      </c>
      <c r="AM27" s="142">
        <v>0.11355344579196743</v>
      </c>
      <c r="AN27" s="135">
        <v>554.71911953221957</v>
      </c>
      <c r="AO27" s="142">
        <v>0.5667584135065088</v>
      </c>
      <c r="AP27" s="135">
        <v>312.89720577355848</v>
      </c>
      <c r="AQ27" s="142">
        <v>0.31968814070152385</v>
      </c>
      <c r="AR27" s="897">
        <v>978.75762637593209</v>
      </c>
      <c r="AT27" s="898">
        <v>20.077218725254667</v>
      </c>
      <c r="AU27" s="898">
        <v>91.064082344899447</v>
      </c>
      <c r="AV27" s="898">
        <v>325.26686821168323</v>
      </c>
      <c r="AW27" s="898">
        <v>229.45225132053631</v>
      </c>
      <c r="AX27" s="898">
        <v>170.92347853426887</v>
      </c>
      <c r="AY27" s="898">
        <v>141.97372723928962</v>
      </c>
      <c r="BA27" s="141" t="s">
        <v>31</v>
      </c>
      <c r="BB27" s="135">
        <v>824.10143578420991</v>
      </c>
      <c r="BC27" s="142">
        <v>0.83242051329644828</v>
      </c>
      <c r="BD27" s="135">
        <v>153.84932993136951</v>
      </c>
      <c r="BE27" s="142">
        <v>0.15540239663569708</v>
      </c>
      <c r="BF27" s="135">
        <v>12.05539417673965</v>
      </c>
      <c r="BG27" s="142">
        <v>1.2177090067854619E-2</v>
      </c>
      <c r="BH27" s="322">
        <v>990.00615989231903</v>
      </c>
    </row>
    <row r="28" spans="1:60" s="119" customFormat="1" x14ac:dyDescent="0.2">
      <c r="A28" s="140">
        <v>97225</v>
      </c>
      <c r="B28" s="141" t="s">
        <v>20</v>
      </c>
      <c r="C28" s="322">
        <v>2488.4262908232927</v>
      </c>
      <c r="D28" s="296">
        <v>1878.462205321511</v>
      </c>
      <c r="E28" s="142">
        <v>0.75487958483995288</v>
      </c>
      <c r="F28" s="296">
        <v>48.872315017091914</v>
      </c>
      <c r="G28" s="142">
        <v>1.9639848364133208E-2</v>
      </c>
      <c r="H28" s="296">
        <v>561.09177048468973</v>
      </c>
      <c r="I28" s="899">
        <v>0.22548056679591391</v>
      </c>
      <c r="J28" s="322">
        <v>2313.4562269999997</v>
      </c>
      <c r="K28" s="296">
        <v>1845.2900729999999</v>
      </c>
      <c r="L28" s="142">
        <v>0.79763345053340406</v>
      </c>
      <c r="M28" s="296">
        <v>82.954083999999995</v>
      </c>
      <c r="N28" s="142">
        <v>3.5857209240380411E-2</v>
      </c>
      <c r="O28" s="296">
        <v>385.21206999999998</v>
      </c>
      <c r="P28" s="899">
        <v>0.16650934022621558</v>
      </c>
      <c r="R28" s="904">
        <v>1.4688407917892166E-2</v>
      </c>
      <c r="S28" s="904">
        <v>3.569752433717488E-3</v>
      </c>
      <c r="T28" s="904">
        <v>-0.10040915326349176</v>
      </c>
      <c r="U28" s="904">
        <v>7.8119254881947153E-2</v>
      </c>
      <c r="W28" s="144" t="s">
        <v>20</v>
      </c>
      <c r="X28" s="135">
        <v>73.527557700927503</v>
      </c>
      <c r="Y28" s="145">
        <v>2.9547814203731551E-2</v>
      </c>
      <c r="Z28" s="135">
        <v>362.055237677977</v>
      </c>
      <c r="AA28" s="145">
        <v>0.14549566487588889</v>
      </c>
      <c r="AB28" s="135">
        <v>672.93461477030894</v>
      </c>
      <c r="AC28" s="145">
        <v>0.27042577762979242</v>
      </c>
      <c r="AD28" s="135">
        <v>743.42363842870259</v>
      </c>
      <c r="AE28" s="145">
        <v>0.29875252530897423</v>
      </c>
      <c r="AF28" s="135">
        <v>442.27488575105951</v>
      </c>
      <c r="AG28" s="145">
        <v>0.17773276523482376</v>
      </c>
      <c r="AH28" s="135">
        <v>194.21035649431687</v>
      </c>
      <c r="AI28" s="145">
        <v>7.8045452746789062E-2</v>
      </c>
      <c r="AK28" s="144" t="s">
        <v>20</v>
      </c>
      <c r="AL28" s="135">
        <v>331.16735324449235</v>
      </c>
      <c r="AM28" s="145">
        <v>0.1467269405289538</v>
      </c>
      <c r="AN28" s="135">
        <v>1042.883221214737</v>
      </c>
      <c r="AO28" s="145">
        <v>0.46205962900228403</v>
      </c>
      <c r="AP28" s="135">
        <v>882.98110663918965</v>
      </c>
      <c r="AQ28" s="145">
        <v>0.39121343046876211</v>
      </c>
      <c r="AR28" s="897">
        <v>2257.0316810984191</v>
      </c>
      <c r="AT28" s="898">
        <v>97.391357234596768</v>
      </c>
      <c r="AU28" s="898">
        <v>233.77599600989555</v>
      </c>
      <c r="AV28" s="898">
        <v>689.57630696408569</v>
      </c>
      <c r="AW28" s="898">
        <v>353.30691425065129</v>
      </c>
      <c r="AX28" s="898">
        <v>771.89474463619194</v>
      </c>
      <c r="AY28" s="898">
        <v>111.08636200299769</v>
      </c>
      <c r="BA28" s="144" t="s">
        <v>20</v>
      </c>
      <c r="BB28" s="135">
        <v>1840.0126233441645</v>
      </c>
      <c r="BC28" s="145">
        <v>0.73942822020876453</v>
      </c>
      <c r="BD28" s="135">
        <v>603.30781814402781</v>
      </c>
      <c r="BE28" s="145">
        <v>0.24244552485596199</v>
      </c>
      <c r="BF28" s="135">
        <v>45.105849335100125</v>
      </c>
      <c r="BG28" s="145">
        <v>1.8126254935273537E-2</v>
      </c>
      <c r="BH28" s="322">
        <v>2488.4262908232922</v>
      </c>
    </row>
    <row r="29" spans="1:60" s="119" customFormat="1" x14ac:dyDescent="0.2">
      <c r="A29" s="147"/>
      <c r="B29" s="153" t="s">
        <v>37</v>
      </c>
      <c r="C29" s="326">
        <v>12460.141726006581</v>
      </c>
      <c r="D29" s="154">
        <v>9716.7705014259882</v>
      </c>
      <c r="E29" s="155">
        <v>0.77982824875461265</v>
      </c>
      <c r="F29" s="154">
        <v>577.84077022222834</v>
      </c>
      <c r="G29" s="155">
        <v>4.6375136248745036E-2</v>
      </c>
      <c r="H29" s="154">
        <v>2165.5304543583657</v>
      </c>
      <c r="I29" s="908">
        <v>0.17379661499664245</v>
      </c>
      <c r="J29" s="326">
        <v>11715.060431999998</v>
      </c>
      <c r="K29" s="154">
        <v>9216.1393849999986</v>
      </c>
      <c r="L29" s="155">
        <v>0.78669157863034744</v>
      </c>
      <c r="M29" s="154">
        <v>527.11679700000002</v>
      </c>
      <c r="N29" s="155">
        <v>4.4994799647824824E-2</v>
      </c>
      <c r="O29" s="154">
        <v>1971.8042500000001</v>
      </c>
      <c r="P29" s="908">
        <v>0.16831362172182779</v>
      </c>
      <c r="R29" s="321">
        <v>1.240828326150667E-2</v>
      </c>
      <c r="S29" s="321">
        <v>1.0635576346747611E-2</v>
      </c>
      <c r="T29" s="321">
        <v>1.8545102842944639E-2</v>
      </c>
      <c r="U29" s="321">
        <v>1.8920029420461004E-2</v>
      </c>
      <c r="W29" s="153" t="s">
        <v>37</v>
      </c>
      <c r="X29" s="154">
        <v>306.10032266021113</v>
      </c>
      <c r="Y29" s="155">
        <v>2.4566359628263628E-2</v>
      </c>
      <c r="Z29" s="154">
        <v>1676.4117735648545</v>
      </c>
      <c r="AA29" s="155">
        <v>0.13454195067989302</v>
      </c>
      <c r="AB29" s="154">
        <v>3223.3311825767346</v>
      </c>
      <c r="AC29" s="155">
        <v>0.25869137393911473</v>
      </c>
      <c r="AD29" s="154">
        <v>4107.735671448052</v>
      </c>
      <c r="AE29" s="155">
        <v>0.3296700600824195</v>
      </c>
      <c r="AF29" s="154">
        <v>2186.5442813205568</v>
      </c>
      <c r="AG29" s="155">
        <v>0.1754830987802363</v>
      </c>
      <c r="AH29" s="154">
        <v>960.01849443617334</v>
      </c>
      <c r="AI29" s="155">
        <v>7.7047156890072951E-2</v>
      </c>
      <c r="AK29" s="153" t="s">
        <v>37</v>
      </c>
      <c r="AL29" s="154">
        <v>1084.0547431563887</v>
      </c>
      <c r="AM29" s="155">
        <v>9.1508164068254613E-2</v>
      </c>
      <c r="AN29" s="154">
        <v>6365.0340927901689</v>
      </c>
      <c r="AO29" s="155">
        <v>0.53729074822105249</v>
      </c>
      <c r="AP29" s="154">
        <v>4397.4469807681999</v>
      </c>
      <c r="AQ29" s="155">
        <v>0.37120108771069293</v>
      </c>
      <c r="AR29" s="897">
        <v>11846.535816714757</v>
      </c>
      <c r="AT29" s="909">
        <v>298.86279748678396</v>
      </c>
      <c r="AU29" s="909">
        <v>785.19194566960459</v>
      </c>
      <c r="AV29" s="909">
        <v>2701.3995767932747</v>
      </c>
      <c r="AW29" s="909">
        <v>3663.6345159968942</v>
      </c>
      <c r="AX29" s="909">
        <v>3440.5814932918211</v>
      </c>
      <c r="AY29" s="909">
        <v>956.86548747637835</v>
      </c>
      <c r="BA29" s="153" t="s">
        <v>37</v>
      </c>
      <c r="BB29" s="154">
        <v>9847.5011557567523</v>
      </c>
      <c r="BC29" s="155">
        <v>0.79032015624695717</v>
      </c>
      <c r="BD29" s="154">
        <v>2485.1931881134497</v>
      </c>
      <c r="BE29" s="155">
        <v>0.19945143825502398</v>
      </c>
      <c r="BF29" s="154">
        <v>127.44738213638129</v>
      </c>
      <c r="BG29" s="155">
        <v>1.0228405498018971E-2</v>
      </c>
      <c r="BH29" s="326">
        <v>12460.141726006581</v>
      </c>
    </row>
    <row r="30" spans="1:60" s="119" customFormat="1" ht="13.5" thickBot="1" x14ac:dyDescent="0.25">
      <c r="A30" s="147"/>
      <c r="B30" s="148" t="s">
        <v>282</v>
      </c>
      <c r="C30" s="325">
        <v>53723.925593778884</v>
      </c>
      <c r="D30" s="149">
        <v>43389.142998734038</v>
      </c>
      <c r="E30" s="150">
        <v>0.8076316560858019</v>
      </c>
      <c r="F30" s="149">
        <v>1837.0004869167979</v>
      </c>
      <c r="G30" s="150">
        <v>3.4193340613395511E-2</v>
      </c>
      <c r="H30" s="149">
        <v>8497.782108128049</v>
      </c>
      <c r="I30" s="905">
        <v>0.15817500330080261</v>
      </c>
      <c r="J30" s="325">
        <v>50295.463044999997</v>
      </c>
      <c r="K30" s="149">
        <v>41921.540727</v>
      </c>
      <c r="L30" s="150">
        <v>0.83350541358953711</v>
      </c>
      <c r="M30" s="149">
        <v>1703.9473419999999</v>
      </c>
      <c r="N30" s="150">
        <v>3.3878748476288134E-2</v>
      </c>
      <c r="O30" s="149">
        <v>6669.9749760000004</v>
      </c>
      <c r="P30" s="905">
        <v>0.13261583793417486</v>
      </c>
      <c r="R30" s="906">
        <v>1.3276068485104764E-2</v>
      </c>
      <c r="S30" s="906">
        <v>6.9056256612662903E-3</v>
      </c>
      <c r="T30" s="906">
        <v>1.515093836769088E-2</v>
      </c>
      <c r="U30" s="906">
        <v>4.9630102279136334E-2</v>
      </c>
      <c r="W30" s="148" t="s">
        <v>282</v>
      </c>
      <c r="X30" s="149">
        <v>1065.579784231365</v>
      </c>
      <c r="Y30" s="150">
        <v>1.9834361924489688E-2</v>
      </c>
      <c r="Z30" s="149">
        <v>5059.9452491535303</v>
      </c>
      <c r="AA30" s="150">
        <v>9.4184205514190142E-2</v>
      </c>
      <c r="AB30" s="149">
        <v>15981.066474420168</v>
      </c>
      <c r="AC30" s="150">
        <v>0.29746646950666505</v>
      </c>
      <c r="AD30" s="149">
        <v>20102.183958076876</v>
      </c>
      <c r="AE30" s="150">
        <v>0.37417563470835918</v>
      </c>
      <c r="AF30" s="149">
        <v>8534.6224516061266</v>
      </c>
      <c r="AG30" s="150">
        <v>0.15886073769327119</v>
      </c>
      <c r="AH30" s="149">
        <v>2980.5276762908197</v>
      </c>
      <c r="AI30" s="150">
        <v>5.5478590653024774E-2</v>
      </c>
      <c r="AK30" s="148" t="s">
        <v>282</v>
      </c>
      <c r="AL30" s="149">
        <v>3020.2358557041298</v>
      </c>
      <c r="AM30" s="150">
        <v>5.8412152506208508E-2</v>
      </c>
      <c r="AN30" s="149">
        <v>28142.330361874316</v>
      </c>
      <c r="AO30" s="150">
        <v>0.5442800402072111</v>
      </c>
      <c r="AP30" s="149">
        <v>20543.041710208756</v>
      </c>
      <c r="AQ30" s="150">
        <v>0.39730780728658027</v>
      </c>
      <c r="AR30" s="897">
        <v>51705.607927787205</v>
      </c>
      <c r="AT30" s="907">
        <v>467.31101821905236</v>
      </c>
      <c r="AU30" s="907">
        <v>2552.9248374850772</v>
      </c>
      <c r="AV30" s="907">
        <v>10854.571047248746</v>
      </c>
      <c r="AW30" s="907">
        <v>17287.759314625568</v>
      </c>
      <c r="AX30" s="907">
        <v>16569.955795267066</v>
      </c>
      <c r="AY30" s="907">
        <v>3973.085914941691</v>
      </c>
      <c r="BA30" s="148" t="s">
        <v>282</v>
      </c>
      <c r="BB30" s="149">
        <v>40833.725326703076</v>
      </c>
      <c r="BC30" s="150">
        <v>0.76006592733855483</v>
      </c>
      <c r="BD30" s="149">
        <v>12499.478887467782</v>
      </c>
      <c r="BE30" s="150">
        <v>0.23266130963659873</v>
      </c>
      <c r="BF30" s="149">
        <v>390.72137960803411</v>
      </c>
      <c r="BG30" s="150">
        <v>7.2727630248463964E-3</v>
      </c>
      <c r="BH30" s="325">
        <v>53723.925593778891</v>
      </c>
    </row>
    <row r="31" spans="1:60" s="119" customFormat="1" x14ac:dyDescent="0.2">
      <c r="A31" s="140">
        <v>97210</v>
      </c>
      <c r="B31" s="134" t="s">
        <v>33</v>
      </c>
      <c r="C31" s="323">
        <v>9240.3857496119836</v>
      </c>
      <c r="D31" s="664">
        <v>7495.6097843467769</v>
      </c>
      <c r="E31" s="136">
        <v>0.8111793151775647</v>
      </c>
      <c r="F31" s="664">
        <v>370.75876313959628</v>
      </c>
      <c r="G31" s="136">
        <v>4.0123732188904013E-2</v>
      </c>
      <c r="H31" s="664">
        <v>1374.0172021256101</v>
      </c>
      <c r="I31" s="893">
        <v>0.14869695263353122</v>
      </c>
      <c r="J31" s="323">
        <v>8401.7958319999998</v>
      </c>
      <c r="K31" s="664">
        <v>7211.0759150000004</v>
      </c>
      <c r="L31" s="136">
        <v>0.85827792762293831</v>
      </c>
      <c r="M31" s="664">
        <v>307.95759800000002</v>
      </c>
      <c r="N31" s="136">
        <v>3.6653782614792775E-2</v>
      </c>
      <c r="O31" s="664">
        <v>882.76231900000005</v>
      </c>
      <c r="P31" s="893">
        <v>0.10506828976226901</v>
      </c>
      <c r="R31" s="895">
        <v>1.9209811044479608E-2</v>
      </c>
      <c r="S31" s="895">
        <v>7.7698944799435843E-3</v>
      </c>
      <c r="T31" s="895">
        <v>3.7815374615634667E-2</v>
      </c>
      <c r="U31" s="895">
        <v>9.2520705811938164E-2</v>
      </c>
      <c r="W31" s="134" t="s">
        <v>33</v>
      </c>
      <c r="X31" s="135">
        <v>205.36177049288682</v>
      </c>
      <c r="Y31" s="136">
        <v>2.2224372018398716E-2</v>
      </c>
      <c r="Z31" s="135">
        <v>1052.0174543205094</v>
      </c>
      <c r="AA31" s="136">
        <v>0.11384994986434252</v>
      </c>
      <c r="AB31" s="135">
        <v>2881.2716430654855</v>
      </c>
      <c r="AC31" s="136">
        <v>0.31181291789538917</v>
      </c>
      <c r="AD31" s="135">
        <v>3677.6084995682299</v>
      </c>
      <c r="AE31" s="136">
        <v>0.3979929625473328</v>
      </c>
      <c r="AF31" s="135">
        <v>1079.9787144663335</v>
      </c>
      <c r="AG31" s="136">
        <v>0.11687593394157633</v>
      </c>
      <c r="AH31" s="135">
        <v>344.14766769853907</v>
      </c>
      <c r="AI31" s="136">
        <v>3.7243863732960535E-2</v>
      </c>
      <c r="AK31" s="134" t="s">
        <v>33</v>
      </c>
      <c r="AL31" s="135">
        <v>324.0628567196901</v>
      </c>
      <c r="AM31" s="136">
        <v>3.5943740972854514E-2</v>
      </c>
      <c r="AN31" s="135">
        <v>4419.5286844262464</v>
      </c>
      <c r="AO31" s="136">
        <v>0.49019624113393639</v>
      </c>
      <c r="AP31" s="135">
        <v>4272.2439826085138</v>
      </c>
      <c r="AQ31" s="136">
        <v>0.47386001789320903</v>
      </c>
      <c r="AR31" s="897">
        <v>9015.8355237544511</v>
      </c>
      <c r="AT31" s="898">
        <v>85.150535088729811</v>
      </c>
      <c r="AU31" s="898">
        <v>238.91232163096026</v>
      </c>
      <c r="AV31" s="898">
        <v>1250.1577459012865</v>
      </c>
      <c r="AW31" s="898">
        <v>3169.3709385249604</v>
      </c>
      <c r="AX31" s="898">
        <v>3606.7630437934431</v>
      </c>
      <c r="AY31" s="898">
        <v>665.48093881507043</v>
      </c>
      <c r="BA31" s="134" t="s">
        <v>33</v>
      </c>
      <c r="BB31" s="135">
        <v>6969.4078068687031</v>
      </c>
      <c r="BC31" s="136">
        <v>0.75423342658193226</v>
      </c>
      <c r="BD31" s="135">
        <v>2123.2872268970546</v>
      </c>
      <c r="BE31" s="136">
        <v>0.22978339697411596</v>
      </c>
      <c r="BF31" s="135">
        <v>147.69071584622571</v>
      </c>
      <c r="BG31" s="136">
        <v>1.5983176443951752E-2</v>
      </c>
      <c r="BH31" s="323">
        <v>9240.3857496119836</v>
      </c>
    </row>
    <row r="32" spans="1:60" s="119" customFormat="1" x14ac:dyDescent="0.2">
      <c r="A32" s="140">
        <v>97217</v>
      </c>
      <c r="B32" s="141" t="s">
        <v>14</v>
      </c>
      <c r="C32" s="322">
        <v>4388.9270589909165</v>
      </c>
      <c r="D32" s="296">
        <v>3455.2518272404754</v>
      </c>
      <c r="E32" s="142">
        <v>0.78726572139362283</v>
      </c>
      <c r="F32" s="296">
        <v>167.86288741045163</v>
      </c>
      <c r="G32" s="142">
        <v>3.8246907536678441E-2</v>
      </c>
      <c r="H32" s="296">
        <v>765.81234433998941</v>
      </c>
      <c r="I32" s="899">
        <v>0.17448737106969869</v>
      </c>
      <c r="J32" s="322">
        <v>4469.3106680000001</v>
      </c>
      <c r="K32" s="296">
        <v>3350.887577</v>
      </c>
      <c r="L32" s="142">
        <v>0.74975490090500008</v>
      </c>
      <c r="M32" s="296">
        <v>98.271484999999998</v>
      </c>
      <c r="N32" s="142">
        <v>2.1988063104142214E-2</v>
      </c>
      <c r="O32" s="296">
        <v>1020.151606</v>
      </c>
      <c r="P32" s="899">
        <v>0.22825703599085764</v>
      </c>
      <c r="R32" s="900">
        <v>-3.6232984031683291E-3</v>
      </c>
      <c r="S32" s="901">
        <v>6.1528682516436284E-3</v>
      </c>
      <c r="T32" s="901">
        <v>0.11302631934499496</v>
      </c>
      <c r="U32" s="900">
        <v>-5.5740138800269845E-2</v>
      </c>
      <c r="W32" s="141" t="s">
        <v>14</v>
      </c>
      <c r="X32" s="135">
        <v>274.84286548268193</v>
      </c>
      <c r="Y32" s="142">
        <v>6.2621880425115253E-2</v>
      </c>
      <c r="Z32" s="135">
        <v>358.35122321945965</v>
      </c>
      <c r="AA32" s="142">
        <v>8.1648935697247668E-2</v>
      </c>
      <c r="AB32" s="135">
        <v>1123.9271783524184</v>
      </c>
      <c r="AC32" s="142">
        <v>0.25608244640338745</v>
      </c>
      <c r="AD32" s="135">
        <v>1754.2767513094911</v>
      </c>
      <c r="AE32" s="142">
        <v>0.39970515065083517</v>
      </c>
      <c r="AF32" s="135">
        <v>508.36472179745687</v>
      </c>
      <c r="AG32" s="142">
        <v>0.11582892924958701</v>
      </c>
      <c r="AH32" s="135">
        <v>369.16431882940833</v>
      </c>
      <c r="AI32" s="142">
        <v>8.4112657573827396E-2</v>
      </c>
      <c r="AK32" s="141" t="s">
        <v>14</v>
      </c>
      <c r="AL32" s="135">
        <v>207.38507026767911</v>
      </c>
      <c r="AM32" s="142">
        <v>4.727340231506931E-2</v>
      </c>
      <c r="AN32" s="135">
        <v>1851.596058146074</v>
      </c>
      <c r="AO32" s="142">
        <v>0.42207110313561241</v>
      </c>
      <c r="AP32" s="135">
        <v>2327.9480984164279</v>
      </c>
      <c r="AQ32" s="142">
        <v>0.53065549454931815</v>
      </c>
      <c r="AR32" s="897">
        <v>4386.9292268301815</v>
      </c>
      <c r="AT32" s="898">
        <v>19.961387935666455</v>
      </c>
      <c r="AU32" s="898">
        <v>187.42368233201265</v>
      </c>
      <c r="AV32" s="898">
        <v>809.05411986190916</v>
      </c>
      <c r="AW32" s="898">
        <v>1042.5419382841649</v>
      </c>
      <c r="AX32" s="898">
        <v>1886.7715088848863</v>
      </c>
      <c r="AY32" s="898">
        <v>441.17658953154177</v>
      </c>
      <c r="BA32" s="141" t="s">
        <v>14</v>
      </c>
      <c r="BB32" s="135">
        <v>2896.1505517651549</v>
      </c>
      <c r="BC32" s="142">
        <v>0.65987666526201638</v>
      </c>
      <c r="BD32" s="135">
        <v>1437.9479087013653</v>
      </c>
      <c r="BE32" s="142">
        <v>0.32763085131607822</v>
      </c>
      <c r="BF32" s="135">
        <v>54.828598524396611</v>
      </c>
      <c r="BG32" s="142">
        <v>1.2492483421905528E-2</v>
      </c>
      <c r="BH32" s="322">
        <v>4388.9270589909165</v>
      </c>
    </row>
    <row r="33" spans="1:60" s="119" customFormat="1" x14ac:dyDescent="0.2">
      <c r="A33" s="140">
        <v>97220</v>
      </c>
      <c r="B33" s="141" t="s">
        <v>28</v>
      </c>
      <c r="C33" s="322">
        <v>6792.0174247588948</v>
      </c>
      <c r="D33" s="296">
        <v>5291.5099976314141</v>
      </c>
      <c r="E33" s="142">
        <v>0.77907780070503185</v>
      </c>
      <c r="F33" s="296">
        <v>383.22462305514256</v>
      </c>
      <c r="G33" s="142">
        <v>5.6422797394214047E-2</v>
      </c>
      <c r="H33" s="296">
        <v>1117.2828040723384</v>
      </c>
      <c r="I33" s="899">
        <v>0.16449940190075413</v>
      </c>
      <c r="J33" s="322">
        <v>6292.2539399999996</v>
      </c>
      <c r="K33" s="296">
        <v>5158.3989030000002</v>
      </c>
      <c r="L33" s="142">
        <v>0.81980144987600434</v>
      </c>
      <c r="M33" s="296">
        <v>165.635291</v>
      </c>
      <c r="N33" s="142">
        <v>2.6323681876068723E-2</v>
      </c>
      <c r="O33" s="296">
        <v>968.21974599999999</v>
      </c>
      <c r="P33" s="899">
        <v>0.15387486824792707</v>
      </c>
      <c r="R33" s="900">
        <v>1.5403158561936303E-2</v>
      </c>
      <c r="S33" s="901">
        <v>5.1084855836240894E-3</v>
      </c>
      <c r="T33" s="901">
        <v>0.18266053866997889</v>
      </c>
      <c r="U33" s="900">
        <v>2.9053219758375493E-2</v>
      </c>
      <c r="W33" s="141" t="s">
        <v>28</v>
      </c>
      <c r="X33" s="135">
        <v>52.576413450229381</v>
      </c>
      <c r="Y33" s="142">
        <v>7.7409126276050087E-3</v>
      </c>
      <c r="Z33" s="135">
        <v>726.07618693281904</v>
      </c>
      <c r="AA33" s="142">
        <v>0.10690140226761764</v>
      </c>
      <c r="AB33" s="135">
        <v>2713.598706702031</v>
      </c>
      <c r="AC33" s="142">
        <v>0.39952764208321495</v>
      </c>
      <c r="AD33" s="135">
        <v>2737.631169463576</v>
      </c>
      <c r="AE33" s="142">
        <v>0.40306598146879125</v>
      </c>
      <c r="AF33" s="135">
        <v>436.87409352971588</v>
      </c>
      <c r="AG33" s="142">
        <v>6.4321697988756879E-2</v>
      </c>
      <c r="AH33" s="135">
        <v>125.26085468052413</v>
      </c>
      <c r="AI33" s="142">
        <v>1.8442363564014366E-2</v>
      </c>
      <c r="AK33" s="141" t="s">
        <v>28</v>
      </c>
      <c r="AL33" s="135">
        <v>125.3255509515698</v>
      </c>
      <c r="AM33" s="142">
        <v>1.8905059863866067E-2</v>
      </c>
      <c r="AN33" s="135">
        <v>3054.671025477654</v>
      </c>
      <c r="AO33" s="142">
        <v>0.46078982428242699</v>
      </c>
      <c r="AP33" s="135">
        <v>3449.2101996418269</v>
      </c>
      <c r="AQ33" s="142">
        <v>0.52030511585370687</v>
      </c>
      <c r="AR33" s="897">
        <v>6629.2067760710515</v>
      </c>
      <c r="AT33" s="898">
        <v>5.02368917762242</v>
      </c>
      <c r="AU33" s="898">
        <v>120.30186177394738</v>
      </c>
      <c r="AV33" s="898">
        <v>1135.971087901976</v>
      </c>
      <c r="AW33" s="898">
        <v>1918.699937575678</v>
      </c>
      <c r="AX33" s="898">
        <v>2880.6452776087235</v>
      </c>
      <c r="AY33" s="898">
        <v>568.56492203310358</v>
      </c>
      <c r="BA33" s="141" t="s">
        <v>28</v>
      </c>
      <c r="BB33" s="135">
        <v>4802.4680755380978</v>
      </c>
      <c r="BC33" s="142">
        <v>0.70707534671976746</v>
      </c>
      <c r="BD33" s="135">
        <v>1931.9553711357396</v>
      </c>
      <c r="BE33" s="142">
        <v>0.28444499628242942</v>
      </c>
      <c r="BF33" s="135">
        <v>57.593978085057216</v>
      </c>
      <c r="BG33" s="142">
        <v>8.4796569978030801E-3</v>
      </c>
      <c r="BH33" s="322">
        <v>6792.0174247588948</v>
      </c>
    </row>
    <row r="34" spans="1:60" s="119" customFormat="1" x14ac:dyDescent="0.2">
      <c r="A34" s="140">
        <v>97226</v>
      </c>
      <c r="B34" s="141" t="s">
        <v>21</v>
      </c>
      <c r="C34" s="322">
        <v>4015.8538803546426</v>
      </c>
      <c r="D34" s="296">
        <v>1920.0092913023268</v>
      </c>
      <c r="E34" s="142">
        <v>0.4781073586105602</v>
      </c>
      <c r="F34" s="296">
        <v>1616.5750519430212</v>
      </c>
      <c r="G34" s="142">
        <v>0.40254827493879347</v>
      </c>
      <c r="H34" s="296">
        <v>479.26953710929462</v>
      </c>
      <c r="I34" s="899">
        <v>0.11934436645064636</v>
      </c>
      <c r="J34" s="322">
        <v>3579.544179</v>
      </c>
      <c r="K34" s="296">
        <v>1929.911546</v>
      </c>
      <c r="L34" s="142">
        <v>0.53915008433815448</v>
      </c>
      <c r="M34" s="296">
        <v>1221.7913209999999</v>
      </c>
      <c r="N34" s="142">
        <v>0.34132595098779472</v>
      </c>
      <c r="O34" s="296">
        <v>427.84131200000002</v>
      </c>
      <c r="P34" s="899">
        <v>0.11952396467405076</v>
      </c>
      <c r="R34" s="900">
        <v>2.3269513030903299E-2</v>
      </c>
      <c r="S34" s="901">
        <v>-1.0283000428876754E-3</v>
      </c>
      <c r="T34" s="901">
        <v>5.7595921361516256E-2</v>
      </c>
      <c r="U34" s="901">
        <v>2.2961812486852473E-2</v>
      </c>
      <c r="W34" s="141" t="s">
        <v>21</v>
      </c>
      <c r="X34" s="135">
        <v>162.67824531674222</v>
      </c>
      <c r="Y34" s="142">
        <v>4.0509005099153658E-2</v>
      </c>
      <c r="Z34" s="135">
        <v>282.74287536204389</v>
      </c>
      <c r="AA34" s="142">
        <v>7.0406664133176755E-2</v>
      </c>
      <c r="AB34" s="135">
        <v>1637.5749397722709</v>
      </c>
      <c r="AC34" s="142">
        <v>0.40777752093600966</v>
      </c>
      <c r="AD34" s="135">
        <v>983.42780071564493</v>
      </c>
      <c r="AE34" s="142">
        <v>0.24488635045376647</v>
      </c>
      <c r="AF34" s="135">
        <v>774.15363675010667</v>
      </c>
      <c r="AG34" s="142">
        <v>0.1927743538023701</v>
      </c>
      <c r="AH34" s="135">
        <v>175.2763824378342</v>
      </c>
      <c r="AI34" s="142">
        <v>4.3646105575523439E-2</v>
      </c>
      <c r="AK34" s="141" t="s">
        <v>21</v>
      </c>
      <c r="AL34" s="135">
        <v>100.85969477508743</v>
      </c>
      <c r="AM34" s="142">
        <v>2.5617796853914392E-2</v>
      </c>
      <c r="AN34" s="135">
        <v>1830.6629321098576</v>
      </c>
      <c r="AO34" s="142">
        <v>0.46497811843830211</v>
      </c>
      <c r="AP34" s="135">
        <v>2005.5721728841499</v>
      </c>
      <c r="AQ34" s="142">
        <v>0.50940408470778353</v>
      </c>
      <c r="AR34" s="897">
        <v>3937.0947997690951</v>
      </c>
      <c r="AT34" s="898">
        <v>27.890642049693543</v>
      </c>
      <c r="AU34" s="898">
        <v>72.969052725393894</v>
      </c>
      <c r="AV34" s="898">
        <v>586.1399858535907</v>
      </c>
      <c r="AW34" s="898">
        <v>1244.5229462562668</v>
      </c>
      <c r="AX34" s="898">
        <v>1782.8329973616856</v>
      </c>
      <c r="AY34" s="898">
        <v>222.73917552246442</v>
      </c>
      <c r="BA34" s="141" t="s">
        <v>21</v>
      </c>
      <c r="BB34" s="135">
        <v>2731.4245803510444</v>
      </c>
      <c r="BC34" s="142">
        <v>0.68016034988549712</v>
      </c>
      <c r="BD34" s="135">
        <v>1230.6734618003729</v>
      </c>
      <c r="BE34" s="142">
        <v>0.30645374519744523</v>
      </c>
      <c r="BF34" s="135">
        <v>53.755838203224606</v>
      </c>
      <c r="BG34" s="142">
        <v>1.3385904917057741E-2</v>
      </c>
      <c r="BH34" s="322">
        <v>4015.8538803546417</v>
      </c>
    </row>
    <row r="35" spans="1:60" s="119" customFormat="1" x14ac:dyDescent="0.2">
      <c r="A35" s="140">
        <v>97232</v>
      </c>
      <c r="B35" s="141" t="s">
        <v>26</v>
      </c>
      <c r="C35" s="322">
        <v>5675</v>
      </c>
      <c r="D35" s="296">
        <v>3931</v>
      </c>
      <c r="E35" s="142">
        <v>0.69268722466960353</v>
      </c>
      <c r="F35" s="296">
        <v>446</v>
      </c>
      <c r="G35" s="142">
        <v>7.8590308370044049E-2</v>
      </c>
      <c r="H35" s="296">
        <v>1298</v>
      </c>
      <c r="I35" s="912">
        <v>0.22872246696035242</v>
      </c>
      <c r="J35" s="322">
        <v>4744</v>
      </c>
      <c r="K35" s="296">
        <v>3549</v>
      </c>
      <c r="L35" s="142">
        <v>0.74810286677908933</v>
      </c>
      <c r="M35" s="296">
        <v>444</v>
      </c>
      <c r="N35" s="142">
        <v>9.3591905564924111E-2</v>
      </c>
      <c r="O35" s="296">
        <v>751</v>
      </c>
      <c r="P35" s="899">
        <v>0.15830522765598651</v>
      </c>
      <c r="R35" s="904">
        <v>3.6487901462907812E-2</v>
      </c>
      <c r="S35" s="904">
        <v>2.0656037486782353E-2</v>
      </c>
      <c r="T35" s="904">
        <v>8.9928202939648649E-4</v>
      </c>
      <c r="U35" s="904">
        <v>0.11564738313621947</v>
      </c>
      <c r="W35" s="144" t="s">
        <v>26</v>
      </c>
      <c r="X35" s="135">
        <v>80</v>
      </c>
      <c r="Y35" s="145">
        <v>1.4096916299559472E-2</v>
      </c>
      <c r="Z35" s="135">
        <v>740</v>
      </c>
      <c r="AA35" s="145">
        <v>0.13039647577092511</v>
      </c>
      <c r="AB35" s="135">
        <v>1908</v>
      </c>
      <c r="AC35" s="145">
        <v>0.3362114537444934</v>
      </c>
      <c r="AD35" s="135">
        <v>1959</v>
      </c>
      <c r="AE35" s="145">
        <v>0.34519823788546256</v>
      </c>
      <c r="AF35" s="135">
        <v>604</v>
      </c>
      <c r="AG35" s="145">
        <v>0.10643171806167401</v>
      </c>
      <c r="AH35" s="135">
        <v>384</v>
      </c>
      <c r="AI35" s="145">
        <v>6.7665198237885457E-2</v>
      </c>
      <c r="AK35" s="144" t="s">
        <v>26</v>
      </c>
      <c r="AL35" s="135">
        <v>307</v>
      </c>
      <c r="AM35" s="145">
        <v>5.7308194885196936E-2</v>
      </c>
      <c r="AN35" s="135">
        <v>2738</v>
      </c>
      <c r="AO35" s="145">
        <v>0.51110696285234269</v>
      </c>
      <c r="AP35" s="135">
        <v>2312</v>
      </c>
      <c r="AQ35" s="145">
        <v>0.43158484226246036</v>
      </c>
      <c r="AR35" s="897">
        <v>5357</v>
      </c>
      <c r="AT35" s="898">
        <v>67</v>
      </c>
      <c r="AU35" s="898">
        <v>240</v>
      </c>
      <c r="AV35" s="898">
        <v>827</v>
      </c>
      <c r="AW35" s="898">
        <v>1911</v>
      </c>
      <c r="AX35" s="898">
        <v>1683</v>
      </c>
      <c r="AY35" s="898">
        <v>629</v>
      </c>
      <c r="BA35" s="144" t="s">
        <v>26</v>
      </c>
      <c r="BB35" s="135">
        <v>4721</v>
      </c>
      <c r="BC35" s="145">
        <v>0.83189427312775333</v>
      </c>
      <c r="BD35" s="135">
        <v>871</v>
      </c>
      <c r="BE35" s="145">
        <v>0.15348017621145374</v>
      </c>
      <c r="BF35" s="135">
        <v>83</v>
      </c>
      <c r="BG35" s="145">
        <v>1.4625550660792951E-2</v>
      </c>
      <c r="BH35" s="322">
        <v>5675</v>
      </c>
    </row>
    <row r="36" spans="1:60" s="119" customFormat="1" x14ac:dyDescent="0.2">
      <c r="A36" s="147"/>
      <c r="B36" s="153" t="s">
        <v>38</v>
      </c>
      <c r="C36" s="326">
        <v>30112.184113716437</v>
      </c>
      <c r="D36" s="154">
        <v>22093.380900520991</v>
      </c>
      <c r="E36" s="155">
        <v>0.73370237167410279</v>
      </c>
      <c r="F36" s="154">
        <v>2984.4213255482118</v>
      </c>
      <c r="G36" s="155">
        <v>9.9110091592086627E-2</v>
      </c>
      <c r="H36" s="154">
        <v>5034.3818876472324</v>
      </c>
      <c r="I36" s="908">
        <v>0.16718753673381051</v>
      </c>
      <c r="J36" s="326">
        <v>27486.904619000001</v>
      </c>
      <c r="K36" s="154">
        <v>21199.273940999999</v>
      </c>
      <c r="L36" s="155">
        <v>0.77124995465463397</v>
      </c>
      <c r="M36" s="154">
        <v>2237.6556949999999</v>
      </c>
      <c r="N36" s="155">
        <v>8.140806416788185E-2</v>
      </c>
      <c r="O36" s="154">
        <v>4049.9749830000001</v>
      </c>
      <c r="P36" s="908">
        <v>0.14734198117748415</v>
      </c>
      <c r="R36" s="321">
        <v>1.8411475557477797E-2</v>
      </c>
      <c r="S36" s="321">
        <v>8.2964511508596406E-3</v>
      </c>
      <c r="T36" s="321">
        <v>5.9286345935181561E-2</v>
      </c>
      <c r="U36" s="321">
        <v>4.4476716551940632E-2</v>
      </c>
      <c r="W36" s="153" t="s">
        <v>38</v>
      </c>
      <c r="X36" s="154">
        <v>775.45929474254035</v>
      </c>
      <c r="Y36" s="155">
        <v>2.5752343032112039E-2</v>
      </c>
      <c r="Z36" s="154">
        <v>3159.187739834832</v>
      </c>
      <c r="AA36" s="155">
        <v>0.10491393543239484</v>
      </c>
      <c r="AB36" s="154">
        <v>10264.372467892204</v>
      </c>
      <c r="AC36" s="155">
        <v>0.34087107162766939</v>
      </c>
      <c r="AD36" s="154">
        <v>11111.944221056941</v>
      </c>
      <c r="AE36" s="155">
        <v>0.36901820801485224</v>
      </c>
      <c r="AF36" s="154">
        <v>3403.3711665436131</v>
      </c>
      <c r="AG36" s="155">
        <v>0.11302305916073817</v>
      </c>
      <c r="AH36" s="154">
        <v>1397.8492236463057</v>
      </c>
      <c r="AI36" s="155">
        <v>4.6421382732233285E-2</v>
      </c>
      <c r="AK36" s="153" t="s">
        <v>38</v>
      </c>
      <c r="AL36" s="154">
        <v>1064.6331727140264</v>
      </c>
      <c r="AM36" s="155">
        <v>3.6303306446344615E-2</v>
      </c>
      <c r="AN36" s="154">
        <v>13894.45870015983</v>
      </c>
      <c r="AO36" s="155">
        <v>0.47379210513617298</v>
      </c>
      <c r="AP36" s="154">
        <v>14366.974453550918</v>
      </c>
      <c r="AQ36" s="155">
        <v>0.4899045884174823</v>
      </c>
      <c r="AR36" s="897">
        <v>29326.066326424778</v>
      </c>
      <c r="AT36" s="909">
        <v>205.02625425171223</v>
      </c>
      <c r="AU36" s="909">
        <v>859.60691846231418</v>
      </c>
      <c r="AV36" s="909">
        <v>4608.3229395187618</v>
      </c>
      <c r="AW36" s="909">
        <v>9286.1357606410693</v>
      </c>
      <c r="AX36" s="909">
        <v>11840.012827648738</v>
      </c>
      <c r="AY36" s="909">
        <v>2526.9616259021805</v>
      </c>
      <c r="BA36" s="153" t="s">
        <v>38</v>
      </c>
      <c r="BB36" s="154">
        <v>22120.451014523002</v>
      </c>
      <c r="BC36" s="155">
        <v>0.7346013471153986</v>
      </c>
      <c r="BD36" s="154">
        <v>7594.8639685345324</v>
      </c>
      <c r="BE36" s="155">
        <v>0.2522189669089791</v>
      </c>
      <c r="BF36" s="154">
        <v>396.86913065890417</v>
      </c>
      <c r="BG36" s="155">
        <v>1.3179685975622267E-2</v>
      </c>
      <c r="BH36" s="326">
        <v>30112.184113716437</v>
      </c>
    </row>
    <row r="37" spans="1:60" s="119" customFormat="1" x14ac:dyDescent="0.2">
      <c r="A37" s="140">
        <v>97202</v>
      </c>
      <c r="B37" s="141" t="s">
        <v>0</v>
      </c>
      <c r="C37" s="322">
        <v>2323.1586650703871</v>
      </c>
      <c r="D37" s="296">
        <v>1508.1887564153549</v>
      </c>
      <c r="E37" s="142">
        <v>0.6491974823293698</v>
      </c>
      <c r="F37" s="296">
        <v>527.64077419332204</v>
      </c>
      <c r="G37" s="142">
        <v>0.22712214285085672</v>
      </c>
      <c r="H37" s="296">
        <v>287.32913446171</v>
      </c>
      <c r="I37" s="899">
        <v>0.12368037481977345</v>
      </c>
      <c r="J37" s="322">
        <v>2162.347342</v>
      </c>
      <c r="K37" s="296">
        <v>1393.56618</v>
      </c>
      <c r="L37" s="142">
        <v>0.64446916225358208</v>
      </c>
      <c r="M37" s="296">
        <v>579.61040400000002</v>
      </c>
      <c r="N37" s="142">
        <v>0.26804685479618934</v>
      </c>
      <c r="O37" s="296">
        <v>189.17075800000001</v>
      </c>
      <c r="P37" s="899">
        <v>8.7483982950228537E-2</v>
      </c>
      <c r="R37" s="911">
        <v>1.4450085351603636E-2</v>
      </c>
      <c r="S37" s="910">
        <v>1.5934292785864113E-2</v>
      </c>
      <c r="T37" s="911">
        <v>-1.8612696036284015E-2</v>
      </c>
      <c r="U37" s="910">
        <v>8.7189206489648674E-2</v>
      </c>
      <c r="W37" s="158" t="s">
        <v>0</v>
      </c>
      <c r="X37" s="135">
        <v>87.018456466784599</v>
      </c>
      <c r="Y37" s="159">
        <v>3.7456957966385006E-2</v>
      </c>
      <c r="Z37" s="135">
        <v>322.39808776263425</v>
      </c>
      <c r="AA37" s="159">
        <v>0.138775750709591</v>
      </c>
      <c r="AB37" s="135">
        <v>645.09004712889453</v>
      </c>
      <c r="AC37" s="159">
        <v>0.27767799798958182</v>
      </c>
      <c r="AD37" s="135">
        <v>828.31772165705195</v>
      </c>
      <c r="AE37" s="159">
        <v>0.35654806282116575</v>
      </c>
      <c r="AF37" s="135">
        <v>265.88396212645557</v>
      </c>
      <c r="AG37" s="159">
        <v>0.11444933405717246</v>
      </c>
      <c r="AH37" s="135">
        <v>174.45038992856578</v>
      </c>
      <c r="AI37" s="159">
        <v>7.5091896456103771E-2</v>
      </c>
      <c r="AK37" s="158" t="s">
        <v>0</v>
      </c>
      <c r="AL37" s="135">
        <v>108.59942387511919</v>
      </c>
      <c r="AM37" s="159">
        <v>4.6932191493074517E-2</v>
      </c>
      <c r="AN37" s="135">
        <v>1117.727952759878</v>
      </c>
      <c r="AO37" s="159">
        <v>0.4830359171740235</v>
      </c>
      <c r="AP37" s="135">
        <v>1087.6370989242685</v>
      </c>
      <c r="AQ37" s="159">
        <v>0.47003189133290213</v>
      </c>
      <c r="AR37" s="897">
        <v>2313.9644755592653</v>
      </c>
      <c r="AT37" s="898">
        <v>13.4034237238616</v>
      </c>
      <c r="AU37" s="898">
        <v>95.196000151257593</v>
      </c>
      <c r="AV37" s="898">
        <v>383.05478908280145</v>
      </c>
      <c r="AW37" s="898">
        <v>734.67316367707645</v>
      </c>
      <c r="AX37" s="898">
        <v>882.2586174205004</v>
      </c>
      <c r="AY37" s="898">
        <v>205.378481503768</v>
      </c>
      <c r="BA37" s="158" t="s">
        <v>0</v>
      </c>
      <c r="BB37" s="135">
        <v>1705.2274257302602</v>
      </c>
      <c r="BC37" s="159">
        <v>0.73401246818352617</v>
      </c>
      <c r="BD37" s="135">
        <v>568.40717326604988</v>
      </c>
      <c r="BE37" s="159">
        <v>0.24466997532810716</v>
      </c>
      <c r="BF37" s="135">
        <v>49.524066074076593</v>
      </c>
      <c r="BG37" s="159">
        <v>2.1317556488366723E-2</v>
      </c>
      <c r="BH37" s="322">
        <v>2323.1586650703866</v>
      </c>
    </row>
    <row r="38" spans="1:60" s="119" customFormat="1" x14ac:dyDescent="0.2">
      <c r="A38" s="140">
        <v>97206</v>
      </c>
      <c r="B38" s="141" t="s">
        <v>5</v>
      </c>
      <c r="C38" s="322">
        <v>3453.5444885410498</v>
      </c>
      <c r="D38" s="296">
        <v>2489.8561753972408</v>
      </c>
      <c r="E38" s="142">
        <v>0.72095673985340225</v>
      </c>
      <c r="F38" s="296">
        <v>630.33700985506994</v>
      </c>
      <c r="G38" s="142">
        <v>0.18251886198268025</v>
      </c>
      <c r="H38" s="296">
        <v>333.3513032887389</v>
      </c>
      <c r="I38" s="899">
        <v>9.6524398163917446E-2</v>
      </c>
      <c r="J38" s="322">
        <v>3316.6912159999997</v>
      </c>
      <c r="K38" s="296">
        <v>2338.1202429999998</v>
      </c>
      <c r="L38" s="142">
        <v>0.70495565933925641</v>
      </c>
      <c r="M38" s="296">
        <v>568.58533899999998</v>
      </c>
      <c r="N38" s="142">
        <v>0.17143149662443585</v>
      </c>
      <c r="O38" s="296">
        <v>409.985634</v>
      </c>
      <c r="P38" s="899">
        <v>0.12361284403630779</v>
      </c>
      <c r="R38" s="900">
        <v>8.1194710248984059E-3</v>
      </c>
      <c r="S38" s="901">
        <v>1.2654935763825259E-2</v>
      </c>
      <c r="T38" s="900">
        <v>2.0834713933889581E-2</v>
      </c>
      <c r="U38" s="900">
        <v>-4.054037561302426E-2</v>
      </c>
      <c r="W38" s="141" t="s">
        <v>5</v>
      </c>
      <c r="X38" s="135">
        <v>139.58835540234679</v>
      </c>
      <c r="Y38" s="142">
        <v>4.0418867011994368E-2</v>
      </c>
      <c r="Z38" s="135">
        <v>451.42473752308308</v>
      </c>
      <c r="AA38" s="142">
        <v>0.13071345657220346</v>
      </c>
      <c r="AB38" s="135">
        <v>1093.0399281508685</v>
      </c>
      <c r="AC38" s="142">
        <v>0.31649800133677253</v>
      </c>
      <c r="AD38" s="135">
        <v>1186.9409617468589</v>
      </c>
      <c r="AE38" s="142">
        <v>0.34368775780510713</v>
      </c>
      <c r="AF38" s="135">
        <v>401.2041980330464</v>
      </c>
      <c r="AG38" s="142">
        <v>0.11617171846613018</v>
      </c>
      <c r="AH38" s="135">
        <v>181.34630768484632</v>
      </c>
      <c r="AI38" s="142">
        <v>5.2510198807792424E-2</v>
      </c>
      <c r="AK38" s="141" t="s">
        <v>5</v>
      </c>
      <c r="AL38" s="135">
        <v>77.914090651701969</v>
      </c>
      <c r="AM38" s="142">
        <v>2.3403868047820048E-2</v>
      </c>
      <c r="AN38" s="135">
        <v>1423.5235763595122</v>
      </c>
      <c r="AO38" s="142">
        <v>0.42759862388705355</v>
      </c>
      <c r="AP38" s="135">
        <v>1827.674020531362</v>
      </c>
      <c r="AQ38" s="142">
        <v>0.54899750806512637</v>
      </c>
      <c r="AR38" s="897">
        <v>3329.111687542576</v>
      </c>
      <c r="AT38" s="898">
        <v>15.171666584888909</v>
      </c>
      <c r="AU38" s="898">
        <v>62.742424066813058</v>
      </c>
      <c r="AV38" s="898">
        <v>223.78250450293166</v>
      </c>
      <c r="AW38" s="898">
        <v>1199.7410718565804</v>
      </c>
      <c r="AX38" s="898">
        <v>1378.1144800861014</v>
      </c>
      <c r="AY38" s="898">
        <v>449.55954044526067</v>
      </c>
      <c r="BA38" s="141" t="s">
        <v>5</v>
      </c>
      <c r="BB38" s="135">
        <v>2449.4695717770965</v>
      </c>
      <c r="BC38" s="142">
        <v>0.70926249246375717</v>
      </c>
      <c r="BD38" s="135">
        <v>981.82293153232399</v>
      </c>
      <c r="BE38" s="142">
        <v>0.28429427644266286</v>
      </c>
      <c r="BF38" s="135">
        <v>22.251985231629163</v>
      </c>
      <c r="BG38" s="142">
        <v>6.4432310935798936E-3</v>
      </c>
      <c r="BH38" s="322">
        <v>3453.5444885410498</v>
      </c>
    </row>
    <row r="39" spans="1:60" s="119" customFormat="1" x14ac:dyDescent="0.2">
      <c r="A39" s="140">
        <v>97207</v>
      </c>
      <c r="B39" s="141" t="s">
        <v>6</v>
      </c>
      <c r="C39" s="322">
        <v>8091.6669429675349</v>
      </c>
      <c r="D39" s="296">
        <v>6876.1189875106247</v>
      </c>
      <c r="E39" s="142">
        <v>0.84977780672085834</v>
      </c>
      <c r="F39" s="296">
        <v>96.666483221388731</v>
      </c>
      <c r="G39" s="142">
        <v>1.1946423883079066E-2</v>
      </c>
      <c r="H39" s="296">
        <v>1118.8814722355205</v>
      </c>
      <c r="I39" s="899">
        <v>0.13827576939606245</v>
      </c>
      <c r="J39" s="322">
        <v>6796.5005470000006</v>
      </c>
      <c r="K39" s="296">
        <v>6119.7200970000004</v>
      </c>
      <c r="L39" s="142">
        <v>0.90042221797528821</v>
      </c>
      <c r="M39" s="296">
        <v>98.646524999999997</v>
      </c>
      <c r="N39" s="142">
        <v>1.4514311345644329E-2</v>
      </c>
      <c r="O39" s="296">
        <v>578.13392499999998</v>
      </c>
      <c r="P39" s="899">
        <v>8.5063470679067388E-2</v>
      </c>
      <c r="R39" s="900">
        <v>3.5501013985364871E-2</v>
      </c>
      <c r="S39" s="901">
        <v>2.3581351389125205E-2</v>
      </c>
      <c r="T39" s="901">
        <v>-4.0470425018115375E-3</v>
      </c>
      <c r="U39" s="901">
        <v>0.14117204824488216</v>
      </c>
      <c r="W39" s="141" t="s">
        <v>6</v>
      </c>
      <c r="X39" s="135">
        <v>179.65920542590993</v>
      </c>
      <c r="Y39" s="142">
        <v>2.2202990643609186E-2</v>
      </c>
      <c r="Z39" s="135">
        <v>940.4864527510349</v>
      </c>
      <c r="AA39" s="142">
        <v>0.11622901181917916</v>
      </c>
      <c r="AB39" s="135">
        <v>2224.2176176215553</v>
      </c>
      <c r="AC39" s="142">
        <v>0.27487755406871039</v>
      </c>
      <c r="AD39" s="135">
        <v>3190.3801869761087</v>
      </c>
      <c r="AE39" s="142">
        <v>0.39427972128151756</v>
      </c>
      <c r="AF39" s="135">
        <v>1147.4410667411769</v>
      </c>
      <c r="AG39" s="142">
        <v>0.14180527632052597</v>
      </c>
      <c r="AH39" s="135">
        <v>409.48241345174915</v>
      </c>
      <c r="AI39" s="142">
        <v>5.0605445866457738E-2</v>
      </c>
      <c r="AK39" s="141" t="s">
        <v>6</v>
      </c>
      <c r="AL39" s="135">
        <v>232.65163880375323</v>
      </c>
      <c r="AM39" s="142">
        <v>3.0273811166248318E-2</v>
      </c>
      <c r="AN39" s="135">
        <v>3281.7990036640813</v>
      </c>
      <c r="AO39" s="142">
        <v>0.42704433045629364</v>
      </c>
      <c r="AP39" s="135">
        <v>4170.4634744284222</v>
      </c>
      <c r="AQ39" s="142">
        <v>0.54268185837745797</v>
      </c>
      <c r="AR39" s="897">
        <v>7684.9141168962569</v>
      </c>
      <c r="AT39" s="898">
        <v>44.466341862362356</v>
      </c>
      <c r="AU39" s="898">
        <v>188.18529694139087</v>
      </c>
      <c r="AV39" s="898">
        <v>698.01703260259694</v>
      </c>
      <c r="AW39" s="898">
        <v>2583.7819710614845</v>
      </c>
      <c r="AX39" s="898">
        <v>3059.2770444678536</v>
      </c>
      <c r="AY39" s="898">
        <v>1111.1864299605686</v>
      </c>
      <c r="BA39" s="141" t="s">
        <v>6</v>
      </c>
      <c r="BB39" s="135">
        <v>4909.4320542997821</v>
      </c>
      <c r="BC39" s="142">
        <v>0.60672690669338147</v>
      </c>
      <c r="BD39" s="135">
        <v>3147.5758612786144</v>
      </c>
      <c r="BE39" s="142">
        <v>0.3889897944964445</v>
      </c>
      <c r="BF39" s="135">
        <v>34.659027389137243</v>
      </c>
      <c r="BG39" s="142">
        <v>4.2832988101740143E-3</v>
      </c>
      <c r="BH39" s="322">
        <v>8091.6669429675339</v>
      </c>
    </row>
    <row r="40" spans="1:60" s="119" customFormat="1" x14ac:dyDescent="0.2">
      <c r="A40" s="140">
        <v>97221</v>
      </c>
      <c r="B40" s="141" t="s">
        <v>27</v>
      </c>
      <c r="C40" s="322">
        <v>6242.1150679419807</v>
      </c>
      <c r="D40" s="296">
        <v>5306.799321495886</v>
      </c>
      <c r="E40" s="142">
        <v>0.85016044461441376</v>
      </c>
      <c r="F40" s="296">
        <v>111.88030476454291</v>
      </c>
      <c r="G40" s="142">
        <v>1.7923460805638392E-2</v>
      </c>
      <c r="H40" s="296">
        <v>823.43544168155177</v>
      </c>
      <c r="I40" s="899">
        <v>0.13191609457994782</v>
      </c>
      <c r="J40" s="322">
        <v>5670.8455279999998</v>
      </c>
      <c r="K40" s="296">
        <v>4950.438897</v>
      </c>
      <c r="L40" s="142">
        <v>0.87296310092684293</v>
      </c>
      <c r="M40" s="296">
        <v>172.29534100000001</v>
      </c>
      <c r="N40" s="142">
        <v>3.0382654605787741E-2</v>
      </c>
      <c r="O40" s="296">
        <v>548.11129000000005</v>
      </c>
      <c r="P40" s="899">
        <v>9.6654244467369324E-2</v>
      </c>
      <c r="R40" s="901">
        <v>1.938160077089579E-2</v>
      </c>
      <c r="S40" s="901">
        <v>1.3999619678980668E-2</v>
      </c>
      <c r="T40" s="900">
        <v>-8.2732467887893346E-2</v>
      </c>
      <c r="U40" s="901">
        <v>8.4806207288953273E-2</v>
      </c>
      <c r="W40" s="141" t="s">
        <v>27</v>
      </c>
      <c r="X40" s="135">
        <v>226.5145254978211</v>
      </c>
      <c r="Y40" s="142">
        <v>3.6288104758136527E-2</v>
      </c>
      <c r="Z40" s="135">
        <v>479.81158952899278</v>
      </c>
      <c r="AA40" s="142">
        <v>7.6866828680104124E-2</v>
      </c>
      <c r="AB40" s="135">
        <v>2010.294714264717</v>
      </c>
      <c r="AC40" s="142">
        <v>0.32205345341823521</v>
      </c>
      <c r="AD40" s="135">
        <v>2486.9264577314234</v>
      </c>
      <c r="AE40" s="142">
        <v>0.39841086405210419</v>
      </c>
      <c r="AF40" s="135">
        <v>827.83736820240654</v>
      </c>
      <c r="AG40" s="142">
        <v>0.13262129249330606</v>
      </c>
      <c r="AH40" s="135">
        <v>210.73041271662018</v>
      </c>
      <c r="AI40" s="142">
        <v>3.3759456598113913E-2</v>
      </c>
      <c r="AK40" s="141" t="s">
        <v>27</v>
      </c>
      <c r="AL40" s="135">
        <v>174.55409123054898</v>
      </c>
      <c r="AM40" s="142">
        <v>2.8963887186762481E-2</v>
      </c>
      <c r="AN40" s="135">
        <v>2893.4523338915765</v>
      </c>
      <c r="AO40" s="142">
        <v>0.48011264810986726</v>
      </c>
      <c r="AP40" s="135">
        <v>2958.6049238658088</v>
      </c>
      <c r="AQ40" s="142">
        <v>0.49092346470337023</v>
      </c>
      <c r="AR40" s="897">
        <v>6026.6113489879344</v>
      </c>
      <c r="AT40" s="898">
        <v>30.29234095212238</v>
      </c>
      <c r="AU40" s="898">
        <v>144.2617502784266</v>
      </c>
      <c r="AV40" s="898">
        <v>564.53697070300097</v>
      </c>
      <c r="AW40" s="898">
        <v>2328.9153631885756</v>
      </c>
      <c r="AX40" s="898">
        <v>2502.4761792596742</v>
      </c>
      <c r="AY40" s="898">
        <v>456.12874460613489</v>
      </c>
      <c r="BA40" s="141" t="s">
        <v>27</v>
      </c>
      <c r="BB40" s="135">
        <v>4214.1117775403127</v>
      </c>
      <c r="BC40" s="142">
        <v>0.67510959533299675</v>
      </c>
      <c r="BD40" s="135">
        <v>1977.5970388295186</v>
      </c>
      <c r="BE40" s="142">
        <v>0.31681521684628766</v>
      </c>
      <c r="BF40" s="135">
        <v>50.406251572150047</v>
      </c>
      <c r="BG40" s="142">
        <v>8.07518782071554E-3</v>
      </c>
      <c r="BH40" s="322">
        <v>6242.1150679419816</v>
      </c>
    </row>
    <row r="41" spans="1:60" s="119" customFormat="1" x14ac:dyDescent="0.2">
      <c r="A41" s="140">
        <v>97227</v>
      </c>
      <c r="B41" s="141" t="s">
        <v>22</v>
      </c>
      <c r="C41" s="322">
        <v>6104.2165990674184</v>
      </c>
      <c r="D41" s="296">
        <v>4454.3271095080163</v>
      </c>
      <c r="E41" s="142">
        <v>0.72971314782449448</v>
      </c>
      <c r="F41" s="296">
        <v>868.87671343660793</v>
      </c>
      <c r="G41" s="142">
        <v>0.14234041327585786</v>
      </c>
      <c r="H41" s="296">
        <v>781.01277612279364</v>
      </c>
      <c r="I41" s="899">
        <v>0.12794643889964752</v>
      </c>
      <c r="J41" s="322">
        <v>5184.6993380000004</v>
      </c>
      <c r="K41" s="296">
        <v>3894.9806100000001</v>
      </c>
      <c r="L41" s="142">
        <v>0.7512452229298392</v>
      </c>
      <c r="M41" s="296">
        <v>445.40394400000002</v>
      </c>
      <c r="N41" s="142">
        <v>8.5907381501472896E-2</v>
      </c>
      <c r="O41" s="296">
        <v>844.31478400000003</v>
      </c>
      <c r="P41" s="899">
        <v>0.16284739556868785</v>
      </c>
      <c r="R41" s="900">
        <v>3.3192563841499378E-2</v>
      </c>
      <c r="S41" s="901">
        <v>2.7200829356901712E-2</v>
      </c>
      <c r="T41" s="900">
        <v>0.14298576050939205</v>
      </c>
      <c r="U41" s="900">
        <v>-1.5465931574298319E-2</v>
      </c>
      <c r="W41" s="141" t="s">
        <v>22</v>
      </c>
      <c r="X41" s="135">
        <v>357.51333595097822</v>
      </c>
      <c r="Y41" s="142">
        <v>5.8568258538793973E-2</v>
      </c>
      <c r="Z41" s="135">
        <v>1018.2090117321336</v>
      </c>
      <c r="AA41" s="142">
        <v>0.16680420742076749</v>
      </c>
      <c r="AB41" s="135">
        <v>1840.6235705080119</v>
      </c>
      <c r="AC41" s="142">
        <v>0.30153313543775889</v>
      </c>
      <c r="AD41" s="135">
        <v>2187.1784872129579</v>
      </c>
      <c r="AE41" s="142">
        <v>0.35830617274411719</v>
      </c>
      <c r="AF41" s="135">
        <v>532.42514236257853</v>
      </c>
      <c r="AG41" s="142">
        <v>8.7222518028590379E-2</v>
      </c>
      <c r="AH41" s="135">
        <v>168.26705130075766</v>
      </c>
      <c r="AI41" s="142">
        <v>2.7565707829971978E-2</v>
      </c>
      <c r="AK41" s="141" t="s">
        <v>22</v>
      </c>
      <c r="AL41" s="135">
        <v>61.918911921511622</v>
      </c>
      <c r="AM41" s="142">
        <v>1.0897229336515877E-2</v>
      </c>
      <c r="AN41" s="135">
        <v>2488.604089623449</v>
      </c>
      <c r="AO41" s="142">
        <v>0.4379742577969381</v>
      </c>
      <c r="AP41" s="135">
        <v>3131.5554432965678</v>
      </c>
      <c r="AQ41" s="142">
        <v>0.55112851286654596</v>
      </c>
      <c r="AR41" s="897">
        <v>5682.0784448415288</v>
      </c>
      <c r="AT41" s="898">
        <v>4.0043797214707624</v>
      </c>
      <c r="AU41" s="898">
        <v>57.91453220004086</v>
      </c>
      <c r="AV41" s="898">
        <v>527.48564898471579</v>
      </c>
      <c r="AW41" s="898">
        <v>1961.1184406387333</v>
      </c>
      <c r="AX41" s="898">
        <v>2431.4010999261964</v>
      </c>
      <c r="AY41" s="898">
        <v>700.15434337037152</v>
      </c>
      <c r="BA41" s="141" t="s">
        <v>22</v>
      </c>
      <c r="BB41" s="135">
        <v>3912.9485796944982</v>
      </c>
      <c r="BC41" s="142">
        <v>0.64102387524916882</v>
      </c>
      <c r="BD41" s="135">
        <v>2086.975006982635</v>
      </c>
      <c r="BE41" s="142">
        <v>0.34189071981840813</v>
      </c>
      <c r="BF41" s="135">
        <v>104.29301239028473</v>
      </c>
      <c r="BG41" s="142">
        <v>1.7085404932422985E-2</v>
      </c>
      <c r="BH41" s="322">
        <v>6104.2165990674184</v>
      </c>
    </row>
    <row r="42" spans="1:60" s="119" customFormat="1" x14ac:dyDescent="0.2">
      <c r="A42" s="140">
        <v>97223</v>
      </c>
      <c r="B42" s="141" t="s">
        <v>18</v>
      </c>
      <c r="C42" s="322">
        <v>4648.1028290212598</v>
      </c>
      <c r="D42" s="296">
        <v>3972.2247563348342</v>
      </c>
      <c r="E42" s="142">
        <v>0.85459055069383139</v>
      </c>
      <c r="F42" s="296">
        <v>52.906307059602796</v>
      </c>
      <c r="G42" s="142">
        <v>1.1382344368388931E-2</v>
      </c>
      <c r="H42" s="296">
        <v>622.97176562682296</v>
      </c>
      <c r="I42" s="899">
        <v>0.13402710493777967</v>
      </c>
      <c r="J42" s="322">
        <v>3870.1829230000003</v>
      </c>
      <c r="K42" s="296">
        <v>3413.430926</v>
      </c>
      <c r="L42" s="142">
        <v>0.88198180652248193</v>
      </c>
      <c r="M42" s="296">
        <v>49.934302000000002</v>
      </c>
      <c r="N42" s="142">
        <v>1.2902310560890251E-2</v>
      </c>
      <c r="O42" s="296">
        <v>406.81769500000001</v>
      </c>
      <c r="P42" s="899">
        <v>0.10511588291662771</v>
      </c>
      <c r="R42" s="901">
        <v>3.7310674382348807E-2</v>
      </c>
      <c r="S42" s="901">
        <v>3.0786065460555623E-2</v>
      </c>
      <c r="T42" s="900">
        <v>1.1629983730722326E-2</v>
      </c>
      <c r="U42" s="901">
        <v>8.8964459262320217E-2</v>
      </c>
      <c r="W42" s="141" t="s">
        <v>18</v>
      </c>
      <c r="X42" s="135">
        <v>49.695809825343204</v>
      </c>
      <c r="Y42" s="142">
        <v>1.0691633049737742E-2</v>
      </c>
      <c r="Z42" s="135">
        <v>300.9168978796468</v>
      </c>
      <c r="AA42" s="142">
        <v>6.4739724775626395E-2</v>
      </c>
      <c r="AB42" s="135">
        <v>1213.3468683910276</v>
      </c>
      <c r="AC42" s="142">
        <v>0.26104131363344196</v>
      </c>
      <c r="AD42" s="135">
        <v>1958.221140360464</v>
      </c>
      <c r="AE42" s="142">
        <v>0.42129471149690595</v>
      </c>
      <c r="AF42" s="135">
        <v>902.05731581504017</v>
      </c>
      <c r="AG42" s="142">
        <v>0.19406999995414995</v>
      </c>
      <c r="AH42" s="135">
        <v>223.8647967497387</v>
      </c>
      <c r="AI42" s="142">
        <v>4.8162617090138124E-2</v>
      </c>
      <c r="AK42" s="141" t="s">
        <v>18</v>
      </c>
      <c r="AL42" s="135">
        <v>232.96257893925139</v>
      </c>
      <c r="AM42" s="142">
        <v>5.3790666208608312E-2</v>
      </c>
      <c r="AN42" s="135">
        <v>2054.0468408464744</v>
      </c>
      <c r="AO42" s="142">
        <v>0.47427594807675399</v>
      </c>
      <c r="AP42" s="135">
        <v>2043.9014121379287</v>
      </c>
      <c r="AQ42" s="142">
        <v>0.47193338571463783</v>
      </c>
      <c r="AR42" s="897">
        <v>4330.9108319236539</v>
      </c>
      <c r="AT42" s="898">
        <v>34.049990459974154</v>
      </c>
      <c r="AU42" s="898">
        <v>198.91258847927725</v>
      </c>
      <c r="AV42" s="898">
        <v>608.89922964676748</v>
      </c>
      <c r="AW42" s="898">
        <v>1445.1476111997069</v>
      </c>
      <c r="AX42" s="898">
        <v>1772.2438046869813</v>
      </c>
      <c r="AY42" s="898">
        <v>271.65760745094747</v>
      </c>
      <c r="BA42" s="141" t="s">
        <v>18</v>
      </c>
      <c r="BB42" s="135">
        <v>3541.1326033954342</v>
      </c>
      <c r="BC42" s="142">
        <v>0.76184472109475299</v>
      </c>
      <c r="BD42" s="135">
        <v>1083.081976676046</v>
      </c>
      <c r="BE42" s="142">
        <v>0.23301592424195747</v>
      </c>
      <c r="BF42" s="135">
        <v>23.888248949780149</v>
      </c>
      <c r="BG42" s="142">
        <v>5.1393546632896329E-3</v>
      </c>
      <c r="BH42" s="322">
        <v>4648.1028290212598</v>
      </c>
    </row>
    <row r="43" spans="1:60" s="119" customFormat="1" x14ac:dyDescent="0.2">
      <c r="A43" s="140">
        <v>97231</v>
      </c>
      <c r="B43" s="141" t="s">
        <v>29</v>
      </c>
      <c r="C43" s="322">
        <v>5041.2515561394375</v>
      </c>
      <c r="D43" s="296">
        <v>3468.5493342066834</v>
      </c>
      <c r="E43" s="142">
        <v>0.68803337734308168</v>
      </c>
      <c r="F43" s="296">
        <v>1180.5220476026873</v>
      </c>
      <c r="G43" s="142">
        <v>0.23417241422221838</v>
      </c>
      <c r="H43" s="296">
        <v>392.18017433006651</v>
      </c>
      <c r="I43" s="899">
        <v>7.7794208434699877E-2</v>
      </c>
      <c r="J43" s="322">
        <v>4861.8836039999997</v>
      </c>
      <c r="K43" s="296">
        <v>3069.9782289999998</v>
      </c>
      <c r="L43" s="142">
        <v>0.63143803493655171</v>
      </c>
      <c r="M43" s="296">
        <v>1052.7582600000001</v>
      </c>
      <c r="N43" s="142">
        <v>0.21653300361486813</v>
      </c>
      <c r="O43" s="296">
        <v>739.14711499999999</v>
      </c>
      <c r="P43" s="899">
        <v>0.15202896144858016</v>
      </c>
      <c r="R43" s="903">
        <v>7.2720015567337981E-3</v>
      </c>
      <c r="S43" s="904">
        <v>2.4713637429663038E-2</v>
      </c>
      <c r="T43" s="903">
        <v>2.3173041757958313E-2</v>
      </c>
      <c r="U43" s="903">
        <v>-0.11905062897927532</v>
      </c>
      <c r="W43" s="144" t="s">
        <v>29</v>
      </c>
      <c r="X43" s="135">
        <v>455.2430536113514</v>
      </c>
      <c r="Y43" s="145">
        <v>9.0303578097970183E-2</v>
      </c>
      <c r="Z43" s="135">
        <v>1207.9868282569532</v>
      </c>
      <c r="AA43" s="145">
        <v>0.23962042258847777</v>
      </c>
      <c r="AB43" s="135">
        <v>1535.5998802048459</v>
      </c>
      <c r="AC43" s="145">
        <v>0.30460687452399215</v>
      </c>
      <c r="AD43" s="135">
        <v>1232.1251808481356</v>
      </c>
      <c r="AE43" s="145">
        <v>0.24440858924161488</v>
      </c>
      <c r="AF43" s="135">
        <v>401.65439835549466</v>
      </c>
      <c r="AG43" s="145">
        <v>7.9673548102622227E-2</v>
      </c>
      <c r="AH43" s="135">
        <v>208.64221486265669</v>
      </c>
      <c r="AI43" s="145">
        <v>4.1386987445322751E-2</v>
      </c>
      <c r="AK43" s="144" t="s">
        <v>29</v>
      </c>
      <c r="AL43" s="135">
        <v>128.46677367816221</v>
      </c>
      <c r="AM43" s="145">
        <v>2.6179992086301677E-2</v>
      </c>
      <c r="AN43" s="135">
        <v>1947.1685587843629</v>
      </c>
      <c r="AO43" s="145">
        <v>0.39680966525537886</v>
      </c>
      <c r="AP43" s="135">
        <v>2831.4239689564656</v>
      </c>
      <c r="AQ43" s="145">
        <v>0.57701034265831941</v>
      </c>
      <c r="AR43" s="897">
        <v>4907.0593014189908</v>
      </c>
      <c r="AT43" s="898">
        <v>40.495134806952237</v>
      </c>
      <c r="AU43" s="898">
        <v>87.971638871209962</v>
      </c>
      <c r="AV43" s="898">
        <v>425.7230607650576</v>
      </c>
      <c r="AW43" s="898">
        <v>1521.4454980193052</v>
      </c>
      <c r="AX43" s="898">
        <v>2022.1964752831054</v>
      </c>
      <c r="AY43" s="898">
        <v>809.22749367336019</v>
      </c>
      <c r="BA43" s="144" t="s">
        <v>29</v>
      </c>
      <c r="BB43" s="135">
        <v>2247.100506137615</v>
      </c>
      <c r="BC43" s="145">
        <v>0.44574258616414542</v>
      </c>
      <c r="BD43" s="135">
        <v>2765.8930270397263</v>
      </c>
      <c r="BE43" s="145">
        <v>0.54865205519675209</v>
      </c>
      <c r="BF43" s="135">
        <v>28.258022962095325</v>
      </c>
      <c r="BG43" s="145">
        <v>5.6053586391025421E-3</v>
      </c>
      <c r="BH43" s="322">
        <v>5041.2515561394366</v>
      </c>
    </row>
    <row r="44" spans="1:60" s="119" customFormat="1" x14ac:dyDescent="0.2">
      <c r="A44" s="147"/>
      <c r="B44" s="153" t="s">
        <v>40</v>
      </c>
      <c r="C44" s="326">
        <v>35904.05614874907</v>
      </c>
      <c r="D44" s="154">
        <v>28076.064440868642</v>
      </c>
      <c r="E44" s="155">
        <v>0.78197472521072908</v>
      </c>
      <c r="F44" s="154">
        <v>3468.8296401332218</v>
      </c>
      <c r="G44" s="155">
        <v>9.6613865178964711E-2</v>
      </c>
      <c r="H44" s="154">
        <v>4359.1620677472038</v>
      </c>
      <c r="I44" s="908">
        <v>0.12141140961030612</v>
      </c>
      <c r="J44" s="326">
        <v>31863.150497999999</v>
      </c>
      <c r="K44" s="154">
        <v>25180.235182</v>
      </c>
      <c r="L44" s="155">
        <v>0.7902619417242035</v>
      </c>
      <c r="M44" s="154">
        <v>2967.2341150000002</v>
      </c>
      <c r="N44" s="155">
        <v>9.3124316604732763E-2</v>
      </c>
      <c r="O44" s="154">
        <v>3715.6812010000003</v>
      </c>
      <c r="P44" s="908">
        <v>0.11661374167106382</v>
      </c>
      <c r="R44" s="321">
        <v>2.4167428549989545E-2</v>
      </c>
      <c r="S44" s="321">
        <v>2.201033994993451E-2</v>
      </c>
      <c r="T44" s="321">
        <v>3.1730410310664814E-2</v>
      </c>
      <c r="U44" s="321">
        <v>3.2459237077305803E-2</v>
      </c>
      <c r="W44" s="153" t="s">
        <v>40</v>
      </c>
      <c r="X44" s="154">
        <v>1495.2327421805353</v>
      </c>
      <c r="Y44" s="155">
        <v>4.1645231836365391E-2</v>
      </c>
      <c r="Z44" s="154">
        <v>4721.2336054344787</v>
      </c>
      <c r="AA44" s="155">
        <v>0.13149582837868223</v>
      </c>
      <c r="AB44" s="154">
        <v>10562.21262626992</v>
      </c>
      <c r="AC44" s="155">
        <v>0.29417881318230721</v>
      </c>
      <c r="AD44" s="154">
        <v>13070.090136532999</v>
      </c>
      <c r="AE44" s="155">
        <v>0.3640282335339533</v>
      </c>
      <c r="AF44" s="154">
        <v>4478.5034516361984</v>
      </c>
      <c r="AG44" s="155">
        <v>0.12473530659271302</v>
      </c>
      <c r="AH44" s="154">
        <v>1576.7835866949345</v>
      </c>
      <c r="AI44" s="155">
        <v>4.3916586475978729E-2</v>
      </c>
      <c r="AK44" s="153" t="s">
        <v>40</v>
      </c>
      <c r="AL44" s="154">
        <v>1017.0675091000486</v>
      </c>
      <c r="AM44" s="155">
        <v>2.9674044897685919E-2</v>
      </c>
      <c r="AN44" s="154">
        <v>15206.322355929333</v>
      </c>
      <c r="AO44" s="155">
        <v>0.44366090577193384</v>
      </c>
      <c r="AP44" s="154">
        <v>18051.26034214082</v>
      </c>
      <c r="AQ44" s="155">
        <v>0.52666504933038016</v>
      </c>
      <c r="AR44" s="897">
        <v>34274.650207170205</v>
      </c>
      <c r="AT44" s="154">
        <v>181.88327811163242</v>
      </c>
      <c r="AU44" s="154">
        <v>835.18423098841618</v>
      </c>
      <c r="AV44" s="154">
        <v>3431.4992362878716</v>
      </c>
      <c r="AW44" s="154">
        <v>11774.823119641464</v>
      </c>
      <c r="AX44" s="154">
        <v>14047.967701130412</v>
      </c>
      <c r="AY44" s="154">
        <v>4003.2926410104114</v>
      </c>
      <c r="BA44" s="153" t="s">
        <v>40</v>
      </c>
      <c r="BB44" s="154">
        <v>22979.422518575004</v>
      </c>
      <c r="BC44" s="155">
        <v>0.64002302200542949</v>
      </c>
      <c r="BD44" s="154">
        <v>12611.353015604915</v>
      </c>
      <c r="BE44" s="155">
        <v>0.35125148432691233</v>
      </c>
      <c r="BF44" s="154">
        <v>313.28061456915327</v>
      </c>
      <c r="BG44" s="155">
        <v>8.7254936676581657E-3</v>
      </c>
      <c r="BH44" s="326">
        <v>35904.05614874907</v>
      </c>
    </row>
    <row r="45" spans="1:60" s="119" customFormat="1" ht="13.5" thickBot="1" x14ac:dyDescent="0.25">
      <c r="A45" s="147"/>
      <c r="B45" s="148" t="s">
        <v>41</v>
      </c>
      <c r="C45" s="325">
        <v>66016.240262465508</v>
      </c>
      <c r="D45" s="149">
        <v>50169.445341389634</v>
      </c>
      <c r="E45" s="150">
        <v>0.75995611294928889</v>
      </c>
      <c r="F45" s="149">
        <v>6453.2509656814336</v>
      </c>
      <c r="G45" s="150">
        <v>9.7752476360737611E-2</v>
      </c>
      <c r="H45" s="149">
        <v>9393.5439553944361</v>
      </c>
      <c r="I45" s="905">
        <v>0.14229141068997339</v>
      </c>
      <c r="J45" s="325">
        <v>59350.055116999996</v>
      </c>
      <c r="K45" s="149">
        <v>46379.509122999996</v>
      </c>
      <c r="L45" s="150">
        <v>0.78145688376480094</v>
      </c>
      <c r="M45" s="149">
        <v>5204.8898100000006</v>
      </c>
      <c r="N45" s="150">
        <v>8.7698146189406523E-2</v>
      </c>
      <c r="O45" s="149">
        <v>7765.6561840000004</v>
      </c>
      <c r="P45" s="857">
        <v>0.13084497004579254</v>
      </c>
      <c r="R45" s="906">
        <v>2.1517784516809302E-2</v>
      </c>
      <c r="S45" s="906">
        <v>1.5833732832670311E-2</v>
      </c>
      <c r="T45" s="906">
        <v>4.3934866955402052E-2</v>
      </c>
      <c r="U45" s="906">
        <v>3.8795985596055571E-2</v>
      </c>
      <c r="W45" s="148" t="s">
        <v>41</v>
      </c>
      <c r="X45" s="149">
        <v>2270.6920369230756</v>
      </c>
      <c r="Y45" s="150">
        <v>3.4395961174028121E-2</v>
      </c>
      <c r="Z45" s="149">
        <v>7880.4213452693111</v>
      </c>
      <c r="AA45" s="150">
        <v>0.11937095045004917</v>
      </c>
      <c r="AB45" s="149">
        <v>20826.585094162125</v>
      </c>
      <c r="AC45" s="150">
        <v>0.31547669196792144</v>
      </c>
      <c r="AD45" s="149">
        <v>24182.034357589939</v>
      </c>
      <c r="AE45" s="150">
        <v>0.36630432544246216</v>
      </c>
      <c r="AF45" s="149">
        <v>7881.8746181798115</v>
      </c>
      <c r="AG45" s="150">
        <v>0.11939296431973824</v>
      </c>
      <c r="AH45" s="149">
        <v>2974.6328103412402</v>
      </c>
      <c r="AI45" s="150">
        <v>4.5059106645800776E-2</v>
      </c>
      <c r="AK45" s="148" t="s">
        <v>41</v>
      </c>
      <c r="AL45" s="149">
        <v>2081.7006818140749</v>
      </c>
      <c r="AM45" s="150">
        <v>3.2730774042686851E-2</v>
      </c>
      <c r="AN45" s="149">
        <v>29100.781056089163</v>
      </c>
      <c r="AO45" s="150">
        <v>0.45755429564567307</v>
      </c>
      <c r="AP45" s="149">
        <v>32418.234795691737</v>
      </c>
      <c r="AQ45" s="150">
        <v>0.50971493031164006</v>
      </c>
      <c r="AR45" s="897">
        <v>63600.716533594976</v>
      </c>
      <c r="AT45" s="149">
        <v>386.90953236334462</v>
      </c>
      <c r="AU45" s="149">
        <v>1694.7911494507302</v>
      </c>
      <c r="AV45" s="149">
        <v>8039.8221758066338</v>
      </c>
      <c r="AW45" s="149">
        <v>21060.958880282531</v>
      </c>
      <c r="AX45" s="149">
        <v>25887.98052877915</v>
      </c>
      <c r="AY45" s="149">
        <v>6530.2542669125924</v>
      </c>
      <c r="BA45" s="148" t="s">
        <v>41</v>
      </c>
      <c r="BB45" s="149">
        <v>45099.873533098005</v>
      </c>
      <c r="BC45" s="150">
        <v>0.68316331487208604</v>
      </c>
      <c r="BD45" s="149">
        <v>20206.216984139446</v>
      </c>
      <c r="BE45" s="150">
        <v>0.30607948746860075</v>
      </c>
      <c r="BF45" s="149">
        <v>710.14974522805744</v>
      </c>
      <c r="BG45" s="150">
        <v>1.0757197659313286E-2</v>
      </c>
      <c r="BH45" s="325">
        <v>66016.240262465508</v>
      </c>
    </row>
    <row r="46" spans="1:60" s="330" customFormat="1" ht="13.5" thickBot="1" x14ac:dyDescent="0.25">
      <c r="A46" s="714"/>
      <c r="B46" s="715" t="s">
        <v>42</v>
      </c>
      <c r="C46" s="716">
        <v>204241.13145890954</v>
      </c>
      <c r="D46" s="717">
        <v>164609.33076861314</v>
      </c>
      <c r="E46" s="718">
        <v>0.80595583070264298</v>
      </c>
      <c r="F46" s="717">
        <v>9553.5825993019043</v>
      </c>
      <c r="G46" s="718">
        <v>4.6775997229646919E-2</v>
      </c>
      <c r="H46" s="717">
        <v>30078.218090994509</v>
      </c>
      <c r="I46" s="719">
        <v>0.1472681720677102</v>
      </c>
      <c r="J46" s="716">
        <v>188494.79932200001</v>
      </c>
      <c r="K46" s="717">
        <v>157329.653853</v>
      </c>
      <c r="L46" s="718">
        <v>0.83466310168185842</v>
      </c>
      <c r="M46" s="717">
        <v>8020.2748339999998</v>
      </c>
      <c r="N46" s="718">
        <v>4.2549051023414206E-2</v>
      </c>
      <c r="O46" s="717">
        <v>23144.870634999999</v>
      </c>
      <c r="P46" s="720">
        <v>0.12278784729472728</v>
      </c>
      <c r="R46" s="721">
        <v>1.6175610512338068E-2</v>
      </c>
      <c r="S46" s="722">
        <v>9.0873745457760169E-3</v>
      </c>
      <c r="T46" s="722">
        <v>3.5608013728913646E-2</v>
      </c>
      <c r="U46" s="722">
        <v>5.3803093798221679E-2</v>
      </c>
      <c r="W46" s="715" t="s">
        <v>42</v>
      </c>
      <c r="X46" s="717">
        <v>8623.9218861185982</v>
      </c>
      <c r="Y46" s="718">
        <v>4.2224217152134272E-2</v>
      </c>
      <c r="Z46" s="717">
        <v>25753.432497900816</v>
      </c>
      <c r="AA46" s="718">
        <v>0.1260932717809686</v>
      </c>
      <c r="AB46" s="717">
        <v>64200.402670330361</v>
      </c>
      <c r="AC46" s="718">
        <v>0.31433630538443519</v>
      </c>
      <c r="AD46" s="717">
        <v>72191.034997737908</v>
      </c>
      <c r="AE46" s="718">
        <v>0.35345982702931578</v>
      </c>
      <c r="AF46" s="717">
        <v>24850.578300908302</v>
      </c>
      <c r="AG46" s="718">
        <v>0.12167274105562763</v>
      </c>
      <c r="AH46" s="717">
        <v>8621.7611059135688</v>
      </c>
      <c r="AI46" s="718">
        <v>4.221363759751863E-2</v>
      </c>
      <c r="AK46" s="715" t="s">
        <v>42</v>
      </c>
      <c r="AL46" s="717">
        <v>10705.896600571699</v>
      </c>
      <c r="AM46" s="718">
        <v>5.4109331152647842E-2</v>
      </c>
      <c r="AN46" s="717">
        <v>107936.12509950949</v>
      </c>
      <c r="AO46" s="718">
        <v>0.54552661530759661</v>
      </c>
      <c r="AP46" s="717">
        <v>79214.731885899993</v>
      </c>
      <c r="AQ46" s="718">
        <v>0.40036405353975557</v>
      </c>
      <c r="AR46" s="713">
        <v>197856.75358598118</v>
      </c>
      <c r="AT46" s="717">
        <v>1916.3639527715643</v>
      </c>
      <c r="AU46" s="717">
        <v>8789.5326478001334</v>
      </c>
      <c r="AV46" s="717">
        <v>39608.23576057946</v>
      </c>
      <c r="AW46" s="717">
        <v>68327.889338930021</v>
      </c>
      <c r="AX46" s="717">
        <v>63699.706803923167</v>
      </c>
      <c r="AY46" s="717">
        <v>15515.025081976832</v>
      </c>
      <c r="BA46" s="715" t="s">
        <v>42</v>
      </c>
      <c r="BB46" s="717">
        <v>129966.83189831174</v>
      </c>
      <c r="BC46" s="718">
        <v>0.63634014838220387</v>
      </c>
      <c r="BD46" s="717">
        <v>72910.871829374097</v>
      </c>
      <c r="BE46" s="718">
        <v>0.35698427299421187</v>
      </c>
      <c r="BF46" s="717">
        <v>1363.427731223745</v>
      </c>
      <c r="BG46" s="718">
        <v>6.6755786235841883E-3</v>
      </c>
      <c r="BH46" s="716">
        <v>204241.1314589096</v>
      </c>
    </row>
    <row r="47" spans="1:60" x14ac:dyDescent="0.2">
      <c r="B47" s="66" t="s">
        <v>260</v>
      </c>
      <c r="C47" s="5"/>
      <c r="D47" s="14"/>
      <c r="E47" s="12"/>
      <c r="F47" s="14"/>
      <c r="G47" s="12"/>
      <c r="H47" s="12"/>
      <c r="I47" s="5"/>
      <c r="J47" s="12"/>
      <c r="K47" s="14"/>
      <c r="L47" s="12"/>
      <c r="M47" s="14"/>
      <c r="N47" s="12"/>
      <c r="O47" s="12"/>
      <c r="P47" s="5"/>
      <c r="R47" s="12"/>
      <c r="S47" s="14"/>
      <c r="T47" s="14"/>
      <c r="U47" s="12"/>
      <c r="W47" s="66" t="s">
        <v>260</v>
      </c>
      <c r="AK47" s="66" t="s">
        <v>260</v>
      </c>
      <c r="BA47" s="66" t="s">
        <v>260</v>
      </c>
      <c r="BH47" s="12"/>
    </row>
    <row r="48" spans="1:60" x14ac:dyDescent="0.2">
      <c r="E48" s="712"/>
    </row>
    <row r="50" spans="15:21" x14ac:dyDescent="0.2">
      <c r="S50" s="574"/>
      <c r="T50" s="574"/>
      <c r="U50" s="574"/>
    </row>
    <row r="51" spans="15:21" x14ac:dyDescent="0.2">
      <c r="O51" s="62"/>
      <c r="S51" s="574"/>
      <c r="T51" s="574"/>
      <c r="U51" s="574"/>
    </row>
    <row r="52" spans="15:21" x14ac:dyDescent="0.2">
      <c r="S52" s="574"/>
      <c r="T52" s="574"/>
      <c r="U52" s="574"/>
    </row>
    <row r="53" spans="15:21" x14ac:dyDescent="0.2">
      <c r="S53" s="574"/>
      <c r="T53" s="574"/>
      <c r="U53" s="574"/>
    </row>
  </sheetData>
  <phoneticPr fontId="2" type="noConversion"/>
  <printOptions horizontalCentered="1" verticalCentered="1"/>
  <pageMargins left="0.25" right="0.25" top="0.75" bottom="0.75" header="0.3" footer="0.3"/>
  <pageSetup paperSize="9" orientation="portrait" r:id="rId1"/>
  <headerFooter alignWithMargins="0">
    <oddHeader>&amp;C&amp;"-,Normal"&amp;K002060Observatoire de l'habitat de la Martinique&amp;"Arial,Normal"&amp;K000000
&amp;"-,Gras"&amp;11Les logements</oddHeader>
  </headerFooter>
  <rowBreaks count="1" manualBreakCount="1">
    <brk id="47" max="16383" man="1"/>
  </rowBreaks>
  <colBreaks count="2" manualBreakCount="2">
    <brk id="22" max="46" man="1"/>
    <brk id="36" max="4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V84"/>
  <sheetViews>
    <sheetView zoomScale="90" zoomScaleNormal="90" workbookViewId="0">
      <pane xSplit="2" ySplit="3" topLeftCell="C4" activePane="bottomRight" state="frozen"/>
      <selection activeCell="B1" sqref="A1:XFD1048576"/>
      <selection pane="topRight" activeCell="B1" sqref="A1:XFD1048576"/>
      <selection pane="bottomLeft" activeCell="B1" sqref="A1:XFD1048576"/>
      <selection pane="bottomRight" activeCell="H28" sqref="H28"/>
    </sheetView>
  </sheetViews>
  <sheetFormatPr baseColWidth="10" defaultRowHeight="12.75" x14ac:dyDescent="0.2"/>
  <cols>
    <col min="1" max="1" width="9" style="277" hidden="1" customWidth="1"/>
    <col min="2" max="2" width="22.140625" style="277" customWidth="1"/>
    <col min="3" max="3" width="9.5703125" style="331" customWidth="1"/>
    <col min="4" max="4" width="9.5703125" style="277" customWidth="1"/>
    <col min="5" max="5" width="9.5703125" style="331" customWidth="1"/>
    <col min="6" max="6" width="9.5703125" style="277" customWidth="1"/>
    <col min="7" max="7" width="9.5703125" style="331" customWidth="1"/>
    <col min="8" max="8" width="9.5703125" style="277" customWidth="1"/>
    <col min="9" max="9" width="9.5703125" style="331" customWidth="1"/>
    <col min="10" max="10" width="9.5703125" style="277" customWidth="1"/>
    <col min="11" max="11" width="9.5703125" style="331" customWidth="1"/>
    <col min="12" max="12" width="9.5703125" style="277" customWidth="1"/>
    <col min="13" max="14" width="9.7109375" style="277" customWidth="1"/>
    <col min="15" max="15" width="5.85546875" customWidth="1"/>
    <col min="16" max="16" width="11.42578125" style="62" customWidth="1"/>
    <col min="17" max="17" width="8.7109375" customWidth="1"/>
    <col min="18" max="18" width="12.7109375" style="62" customWidth="1"/>
    <col min="20" max="20" width="11.42578125" style="62" customWidth="1"/>
    <col min="21" max="21" width="11.42578125" customWidth="1"/>
    <col min="22" max="22" width="11.42578125" style="62" customWidth="1"/>
    <col min="23" max="23" width="9.7109375" style="291" customWidth="1"/>
    <col min="24" max="24" width="2.85546875" customWidth="1"/>
    <col min="25" max="25" width="21" customWidth="1"/>
    <col min="26" max="26" width="9.7109375" style="62" customWidth="1"/>
    <col min="27" max="27" width="8.7109375" customWidth="1"/>
    <col min="28" max="28" width="9.7109375" style="62" customWidth="1"/>
    <col min="29" max="29" width="8.7109375" customWidth="1"/>
    <col min="30" max="30" width="9.7109375" style="62" customWidth="1"/>
    <col min="31" max="31" width="8.7109375" customWidth="1"/>
    <col min="32" max="32" width="9.7109375" customWidth="1"/>
    <col min="33" max="33" width="8.28515625" customWidth="1"/>
    <col min="34" max="34" width="11.28515625" customWidth="1"/>
    <col min="35" max="35" width="6.5703125" style="62" customWidth="1"/>
    <col min="36" max="36" width="8.7109375" customWidth="1"/>
    <col min="37" max="37" width="12.140625" style="528" customWidth="1"/>
    <col min="38" max="38" width="8.7109375" customWidth="1"/>
    <col min="39" max="39" width="19.42578125" style="62" customWidth="1"/>
    <col min="40" max="40" width="11" customWidth="1"/>
    <col min="41" max="41" width="11.42578125" style="62"/>
    <col min="42" max="42" width="11.28515625" customWidth="1"/>
    <col min="46" max="46" width="11.85546875" customWidth="1"/>
    <col min="47" max="47" width="13.85546875" customWidth="1"/>
    <col min="48" max="48" width="9.7109375" style="62" customWidth="1"/>
    <col min="49" max="49" width="9.7109375" style="41" customWidth="1"/>
    <col min="50" max="51" width="9.7109375" style="62" customWidth="1"/>
    <col min="52" max="52" width="17" style="62" bestFit="1" customWidth="1"/>
    <col min="53" max="61" width="9.7109375" style="62" customWidth="1"/>
    <col min="63" max="63" width="9.7109375" customWidth="1"/>
    <col min="64" max="64" width="9.7109375" style="62" customWidth="1"/>
    <col min="65" max="65" width="9.7109375" customWidth="1"/>
    <col min="66" max="66" width="9.7109375" style="62" customWidth="1"/>
    <col min="67" max="67" width="9.7109375" customWidth="1"/>
    <col min="68" max="68" width="9.7109375" style="62" customWidth="1"/>
    <col min="69" max="69" width="9.7109375" customWidth="1"/>
    <col min="70" max="70" width="9.7109375" style="62" customWidth="1"/>
    <col min="71" max="71" width="9.7109375" customWidth="1"/>
    <col min="72" max="72" width="9.7109375" style="62" customWidth="1"/>
    <col min="73" max="73" width="9.7109375" customWidth="1"/>
    <col min="74" max="74" width="9.7109375" style="62" customWidth="1"/>
    <col min="75" max="75" width="9.7109375" customWidth="1"/>
    <col min="76" max="76" width="9.7109375" style="62" customWidth="1"/>
    <col min="78" max="91" width="9.7109375" style="62" customWidth="1"/>
    <col min="93" max="93" width="9.7109375" customWidth="1"/>
    <col min="94" max="94" width="9.7109375" style="62" customWidth="1"/>
    <col min="95" max="95" width="9.7109375" customWidth="1"/>
    <col min="96" max="96" width="9.7109375" style="62" customWidth="1"/>
    <col min="97" max="97" width="9.7109375" customWidth="1"/>
    <col min="98" max="98" width="9.7109375" style="62" customWidth="1"/>
    <col min="99" max="99" width="9.7109375" customWidth="1"/>
    <col min="100" max="100" width="9.7109375" style="62" customWidth="1"/>
    <col min="101" max="101" width="9.7109375" customWidth="1"/>
    <col min="102" max="102" width="9.7109375" style="62" customWidth="1"/>
    <col min="103" max="103" width="9.7109375" customWidth="1"/>
    <col min="104" max="104" width="9.7109375" style="62" customWidth="1"/>
    <col min="105" max="105" width="9.7109375" customWidth="1"/>
    <col min="106" max="106" width="9.7109375" style="62" customWidth="1"/>
    <col min="108" max="108" width="9.7109375" customWidth="1"/>
    <col min="109" max="109" width="9.7109375" style="62" customWidth="1"/>
    <col min="110" max="110" width="9.7109375" customWidth="1"/>
    <col min="111" max="111" width="9.7109375" style="62" customWidth="1"/>
    <col min="112" max="112" width="9.7109375" customWidth="1"/>
    <col min="113" max="113" width="9.7109375" style="62" customWidth="1"/>
    <col min="114" max="114" width="9.7109375" customWidth="1"/>
    <col min="115" max="115" width="9.7109375" style="62" customWidth="1"/>
    <col min="116" max="116" width="9.7109375" customWidth="1"/>
    <col min="117" max="117" width="9.7109375" style="62" customWidth="1"/>
    <col min="118" max="118" width="9.7109375" customWidth="1"/>
    <col min="119" max="119" width="9.7109375" style="62" customWidth="1"/>
    <col min="120" max="120" width="9.7109375" customWidth="1"/>
    <col min="121" max="121" width="9.7109375" style="62" customWidth="1"/>
  </cols>
  <sheetData>
    <row r="1" spans="1:126" s="277" customFormat="1" ht="24.75" hidden="1" customHeight="1" thickBot="1" x14ac:dyDescent="0.25">
      <c r="C1" s="331"/>
      <c r="E1" s="331"/>
      <c r="G1" s="331"/>
      <c r="I1" s="331"/>
      <c r="K1" s="331"/>
      <c r="P1" s="331"/>
      <c r="R1" s="331"/>
      <c r="T1" s="331"/>
      <c r="V1" s="331"/>
      <c r="W1" s="633"/>
      <c r="Z1" s="331"/>
      <c r="AB1" s="331"/>
      <c r="AD1" s="331"/>
      <c r="AI1" s="331"/>
      <c r="AK1" s="629"/>
      <c r="AM1" s="331"/>
      <c r="AO1" s="331"/>
      <c r="AV1" s="331"/>
      <c r="AW1" s="611"/>
      <c r="AX1" s="331"/>
      <c r="AY1" s="331"/>
      <c r="AZ1" s="331"/>
      <c r="BA1" s="331"/>
      <c r="BB1" s="331"/>
      <c r="BC1" s="331"/>
      <c r="BD1" s="331"/>
      <c r="BE1" s="331"/>
      <c r="BF1" s="331"/>
      <c r="BG1" s="331"/>
      <c r="BH1" s="331"/>
      <c r="BI1" s="331"/>
      <c r="BL1" s="331"/>
      <c r="BN1" s="331"/>
      <c r="BP1" s="331"/>
      <c r="BR1" s="331"/>
      <c r="BT1" s="331"/>
      <c r="BV1" s="331"/>
      <c r="BX1" s="331"/>
      <c r="BZ1" s="331"/>
      <c r="CA1" s="331"/>
      <c r="CB1" s="331"/>
      <c r="CC1" s="331"/>
      <c r="CD1" s="331"/>
      <c r="CE1" s="331"/>
      <c r="CF1" s="331"/>
      <c r="CG1" s="331"/>
      <c r="CH1" s="331"/>
      <c r="CI1" s="331"/>
      <c r="CJ1" s="331"/>
      <c r="CK1" s="331"/>
      <c r="CL1" s="331"/>
      <c r="CM1" s="331"/>
      <c r="CO1" s="331"/>
      <c r="CP1" s="331"/>
      <c r="CR1" s="331"/>
      <c r="CT1" s="331"/>
      <c r="CV1" s="331"/>
      <c r="CX1" s="331"/>
      <c r="CZ1" s="331"/>
      <c r="DB1" s="331"/>
      <c r="DE1" s="331"/>
      <c r="DG1" s="331"/>
      <c r="DI1" s="331"/>
      <c r="DK1" s="331"/>
      <c r="DM1" s="331"/>
      <c r="DO1" s="331"/>
      <c r="DQ1" s="331"/>
      <c r="DS1" s="331"/>
      <c r="DU1" s="331"/>
    </row>
    <row r="2" spans="1:126" s="277" customFormat="1" ht="15" x14ac:dyDescent="0.2">
      <c r="C2" s="605" t="s">
        <v>66</v>
      </c>
      <c r="D2" s="612"/>
      <c r="E2" s="613"/>
      <c r="F2" s="612"/>
      <c r="G2" s="613"/>
      <c r="H2" s="612"/>
      <c r="I2" s="613"/>
      <c r="J2" s="612"/>
      <c r="K2" s="613"/>
      <c r="L2" s="612"/>
      <c r="M2" s="614"/>
      <c r="N2" s="634"/>
      <c r="P2" s="635" t="s">
        <v>225</v>
      </c>
      <c r="Q2" s="636"/>
      <c r="R2" s="637"/>
      <c r="S2" s="636"/>
      <c r="T2" s="637"/>
      <c r="U2" s="636"/>
      <c r="V2" s="638"/>
      <c r="W2" s="633"/>
      <c r="Z2" s="605" t="s">
        <v>292</v>
      </c>
      <c r="AA2" s="612"/>
      <c r="AB2" s="613"/>
      <c r="AC2" s="612"/>
      <c r="AD2" s="613"/>
      <c r="AE2" s="612"/>
      <c r="AF2" s="612"/>
      <c r="AG2" s="612"/>
      <c r="AH2" s="612"/>
      <c r="AI2" s="612"/>
      <c r="AJ2" s="612"/>
      <c r="AK2" s="629"/>
      <c r="AM2" s="613"/>
      <c r="AN2" s="605" t="s">
        <v>293</v>
      </c>
      <c r="AO2" s="639"/>
      <c r="AP2" s="612"/>
      <c r="AQ2" s="614"/>
      <c r="AR2" s="640"/>
      <c r="AS2" s="640"/>
      <c r="AT2" s="640"/>
      <c r="AU2" s="640"/>
      <c r="AV2" s="641"/>
      <c r="AW2" s="611"/>
      <c r="AX2" s="331"/>
      <c r="AY2" s="331"/>
      <c r="AZ2" s="331"/>
      <c r="BA2" s="605" t="s">
        <v>124</v>
      </c>
      <c r="BB2" s="613"/>
      <c r="BC2" s="613"/>
      <c r="BD2" s="613"/>
      <c r="BE2" s="613"/>
      <c r="BF2" s="613"/>
      <c r="BG2" s="613"/>
      <c r="BH2" s="613"/>
      <c r="BI2" s="642"/>
      <c r="BL2" s="642"/>
      <c r="BM2" s="613"/>
      <c r="BN2" s="642"/>
      <c r="BP2" s="605" t="s">
        <v>70</v>
      </c>
      <c r="BQ2" s="613"/>
      <c r="BR2" s="642"/>
      <c r="BS2" s="613"/>
      <c r="BT2" s="642"/>
      <c r="BU2" s="613"/>
      <c r="BV2" s="642"/>
      <c r="BW2" s="613"/>
      <c r="BX2" s="613"/>
      <c r="BY2" s="613"/>
      <c r="BZ2" s="613"/>
      <c r="CA2" s="613"/>
      <c r="CB2" s="613"/>
      <c r="CC2" s="613"/>
      <c r="CD2" s="331"/>
      <c r="CE2" s="605" t="s">
        <v>68</v>
      </c>
      <c r="CF2" s="613"/>
      <c r="CG2" s="642"/>
      <c r="CH2" s="613"/>
      <c r="CI2" s="642"/>
      <c r="CJ2" s="613"/>
      <c r="CK2" s="642"/>
      <c r="CL2" s="613"/>
      <c r="CM2" s="642"/>
      <c r="CN2" s="642"/>
      <c r="CO2" s="642"/>
      <c r="CP2" s="642"/>
      <c r="CQ2" s="642"/>
      <c r="CR2" s="642"/>
      <c r="CT2" s="605" t="s">
        <v>169</v>
      </c>
      <c r="CU2" s="613"/>
      <c r="CV2" s="642"/>
      <c r="CW2" s="613"/>
      <c r="CX2" s="642"/>
      <c r="CY2" s="613"/>
      <c r="CZ2" s="642"/>
      <c r="DA2" s="613"/>
      <c r="DB2" s="642"/>
      <c r="DC2" s="642"/>
      <c r="DD2" s="642"/>
      <c r="DE2" s="642"/>
      <c r="DF2" s="642"/>
      <c r="DG2" s="642"/>
      <c r="DI2" s="605" t="s">
        <v>69</v>
      </c>
      <c r="DJ2" s="613"/>
      <c r="DK2" s="642"/>
      <c r="DL2" s="613"/>
      <c r="DM2" s="642"/>
      <c r="DN2" s="613"/>
      <c r="DO2" s="642"/>
      <c r="DP2" s="613"/>
      <c r="DQ2" s="642"/>
      <c r="DR2" s="642"/>
      <c r="DS2" s="642"/>
      <c r="DT2" s="642"/>
      <c r="DU2" s="642"/>
      <c r="DV2" s="642"/>
    </row>
    <row r="3" spans="1:126" s="277" customFormat="1" ht="45.75" customHeight="1" thickBot="1" x14ac:dyDescent="0.25">
      <c r="C3" s="343" t="s">
        <v>67</v>
      </c>
      <c r="D3" s="615" t="s">
        <v>55</v>
      </c>
      <c r="E3" s="343" t="s">
        <v>70</v>
      </c>
      <c r="F3" s="615" t="s">
        <v>55</v>
      </c>
      <c r="G3" s="343" t="s">
        <v>68</v>
      </c>
      <c r="H3" s="615" t="s">
        <v>55</v>
      </c>
      <c r="I3" s="616" t="s">
        <v>169</v>
      </c>
      <c r="J3" s="615" t="s">
        <v>55</v>
      </c>
      <c r="K3" s="343" t="s">
        <v>69</v>
      </c>
      <c r="L3" s="615" t="s">
        <v>55</v>
      </c>
      <c r="M3" s="617" t="s">
        <v>65</v>
      </c>
      <c r="N3" s="618" t="s">
        <v>229</v>
      </c>
      <c r="P3" s="620" t="s">
        <v>127</v>
      </c>
      <c r="Q3" s="615" t="s">
        <v>55</v>
      </c>
      <c r="R3" s="621" t="s">
        <v>128</v>
      </c>
      <c r="S3" s="615" t="s">
        <v>55</v>
      </c>
      <c r="T3" s="621" t="s">
        <v>129</v>
      </c>
      <c r="U3" s="615" t="s">
        <v>55</v>
      </c>
      <c r="V3" s="627" t="s">
        <v>65</v>
      </c>
      <c r="W3" s="628"/>
      <c r="Z3" s="343" t="s">
        <v>60</v>
      </c>
      <c r="AA3" s="615" t="s">
        <v>55</v>
      </c>
      <c r="AB3" s="343" t="s">
        <v>61</v>
      </c>
      <c r="AC3" s="615" t="s">
        <v>55</v>
      </c>
      <c r="AD3" s="343" t="s">
        <v>62</v>
      </c>
      <c r="AE3" s="615" t="s">
        <v>55</v>
      </c>
      <c r="AF3" s="343" t="s">
        <v>63</v>
      </c>
      <c r="AG3" s="615" t="s">
        <v>55</v>
      </c>
      <c r="AH3" s="343" t="s">
        <v>64</v>
      </c>
      <c r="AI3" s="615" t="s">
        <v>55</v>
      </c>
      <c r="AJ3" s="617" t="s">
        <v>65</v>
      </c>
      <c r="AK3" s="629"/>
      <c r="AN3" s="616" t="s">
        <v>71</v>
      </c>
      <c r="AO3" s="615" t="s">
        <v>55</v>
      </c>
      <c r="AP3" s="343" t="s">
        <v>72</v>
      </c>
      <c r="AQ3" s="615" t="s">
        <v>55</v>
      </c>
      <c r="AR3" s="343" t="s">
        <v>73</v>
      </c>
      <c r="AS3" s="615" t="s">
        <v>55</v>
      </c>
      <c r="AT3" s="343" t="s">
        <v>74</v>
      </c>
      <c r="AU3" s="615" t="s">
        <v>55</v>
      </c>
      <c r="AV3" s="617" t="s">
        <v>65</v>
      </c>
      <c r="AW3" s="611"/>
      <c r="AX3" s="331"/>
      <c r="BA3" s="630" t="s">
        <v>222</v>
      </c>
      <c r="BB3" s="631"/>
      <c r="BC3" s="630" t="s">
        <v>247</v>
      </c>
      <c r="BD3" s="631"/>
      <c r="BE3" s="630" t="s">
        <v>48</v>
      </c>
      <c r="BF3" s="631"/>
      <c r="BG3" s="630" t="s">
        <v>49</v>
      </c>
      <c r="BH3" s="631"/>
      <c r="BI3" s="630" t="s">
        <v>50</v>
      </c>
      <c r="BJ3" s="631"/>
      <c r="BK3" s="630" t="s">
        <v>51</v>
      </c>
      <c r="BL3" s="631"/>
      <c r="BM3" s="630" t="s">
        <v>52</v>
      </c>
      <c r="BN3" s="632"/>
      <c r="BP3" s="630" t="s">
        <v>222</v>
      </c>
      <c r="BQ3" s="631"/>
      <c r="BR3" s="630" t="s">
        <v>247</v>
      </c>
      <c r="BS3" s="631"/>
      <c r="BT3" s="630" t="s">
        <v>48</v>
      </c>
      <c r="BU3" s="631"/>
      <c r="BV3" s="630" t="s">
        <v>49</v>
      </c>
      <c r="BW3" s="631"/>
      <c r="BX3" s="630" t="s">
        <v>50</v>
      </c>
      <c r="BY3" s="631"/>
      <c r="BZ3" s="630" t="s">
        <v>51</v>
      </c>
      <c r="CA3" s="631"/>
      <c r="CB3" s="630" t="s">
        <v>52</v>
      </c>
      <c r="CC3" s="632"/>
      <c r="CD3" s="331"/>
      <c r="CE3" s="630" t="s">
        <v>222</v>
      </c>
      <c r="CF3" s="631"/>
      <c r="CG3" s="630" t="s">
        <v>247</v>
      </c>
      <c r="CH3" s="631"/>
      <c r="CI3" s="630" t="s">
        <v>48</v>
      </c>
      <c r="CJ3" s="631"/>
      <c r="CK3" s="630" t="s">
        <v>49</v>
      </c>
      <c r="CL3" s="631"/>
      <c r="CM3" s="630" t="s">
        <v>50</v>
      </c>
      <c r="CN3" s="631"/>
      <c r="CO3" s="630" t="s">
        <v>51</v>
      </c>
      <c r="CP3" s="631"/>
      <c r="CQ3" s="630" t="s">
        <v>52</v>
      </c>
      <c r="CR3" s="632"/>
      <c r="CT3" s="630" t="s">
        <v>222</v>
      </c>
      <c r="CU3" s="631"/>
      <c r="CV3" s="630" t="s">
        <v>247</v>
      </c>
      <c r="CW3" s="631"/>
      <c r="CX3" s="630" t="s">
        <v>48</v>
      </c>
      <c r="CY3" s="631"/>
      <c r="CZ3" s="630" t="s">
        <v>49</v>
      </c>
      <c r="DA3" s="631"/>
      <c r="DB3" s="630" t="s">
        <v>50</v>
      </c>
      <c r="DC3" s="631"/>
      <c r="DD3" s="630" t="s">
        <v>51</v>
      </c>
      <c r="DE3" s="631"/>
      <c r="DF3" s="630" t="s">
        <v>52</v>
      </c>
      <c r="DG3" s="632"/>
      <c r="DI3" s="630" t="s">
        <v>222</v>
      </c>
      <c r="DJ3" s="631"/>
      <c r="DK3" s="630" t="s">
        <v>247</v>
      </c>
      <c r="DL3" s="631"/>
      <c r="DM3" s="630" t="s">
        <v>48</v>
      </c>
      <c r="DN3" s="631"/>
      <c r="DO3" s="630" t="s">
        <v>49</v>
      </c>
      <c r="DP3" s="631"/>
      <c r="DQ3" s="630" t="s">
        <v>50</v>
      </c>
      <c r="DR3" s="631"/>
      <c r="DS3" s="630" t="s">
        <v>51</v>
      </c>
      <c r="DT3" s="631"/>
      <c r="DU3" s="630" t="s">
        <v>52</v>
      </c>
      <c r="DV3" s="632"/>
    </row>
    <row r="4" spans="1:126" s="119" customFormat="1" x14ac:dyDescent="0.2">
      <c r="A4" s="120">
        <v>97209</v>
      </c>
      <c r="B4" s="134" t="s">
        <v>8</v>
      </c>
      <c r="C4" s="323">
        <v>15399.162145449349</v>
      </c>
      <c r="D4" s="136">
        <v>0.40371187862497088</v>
      </c>
      <c r="E4" s="323">
        <v>11450.965747662456</v>
      </c>
      <c r="F4" s="136">
        <v>0.30020405333709199</v>
      </c>
      <c r="G4" s="323">
        <v>8615.1165173113986</v>
      </c>
      <c r="H4" s="136">
        <v>0.2258580590895721</v>
      </c>
      <c r="I4" s="323">
        <v>533.40811243743303</v>
      </c>
      <c r="J4" s="136">
        <v>1.3984084920461239E-2</v>
      </c>
      <c r="K4" s="323">
        <v>2145.2886410664178</v>
      </c>
      <c r="L4" s="136">
        <v>5.6241924027903796E-2</v>
      </c>
      <c r="M4" s="323">
        <v>38143.941163927055</v>
      </c>
      <c r="N4" s="877">
        <v>2.187785344351</v>
      </c>
      <c r="P4" s="323">
        <v>18015.449612335386</v>
      </c>
      <c r="Q4" s="878">
        <v>0.47230173554726168</v>
      </c>
      <c r="R4" s="323">
        <v>20054.883631365163</v>
      </c>
      <c r="S4" s="878">
        <v>0.52576852363465743</v>
      </c>
      <c r="T4" s="489">
        <v>73.607920226506394</v>
      </c>
      <c r="U4" s="142">
        <v>1.9297408180809022E-3</v>
      </c>
      <c r="V4" s="322">
        <v>38143.941163927055</v>
      </c>
      <c r="W4" s="879"/>
      <c r="X4" s="120"/>
      <c r="Y4" s="134" t="s">
        <v>8</v>
      </c>
      <c r="Z4" s="323">
        <v>1737.1479009587772</v>
      </c>
      <c r="AA4" s="136">
        <v>4.5541909093589093E-2</v>
      </c>
      <c r="AB4" s="323">
        <v>5799.6420912652147</v>
      </c>
      <c r="AC4" s="136">
        <v>0.1520462205607104</v>
      </c>
      <c r="AD4" s="323">
        <v>12812.159050854227</v>
      </c>
      <c r="AE4" s="136">
        <v>0.3358897549624672</v>
      </c>
      <c r="AF4" s="323">
        <v>12678.513511885099</v>
      </c>
      <c r="AG4" s="136">
        <v>0.33238603890977159</v>
      </c>
      <c r="AH4" s="323">
        <v>5116.4786089637419</v>
      </c>
      <c r="AI4" s="136">
        <v>0.13413607647346165</v>
      </c>
      <c r="AJ4" s="323">
        <v>38143.941163927062</v>
      </c>
      <c r="AK4" s="880"/>
      <c r="AL4" s="502"/>
      <c r="AM4" s="134" t="s">
        <v>8</v>
      </c>
      <c r="AN4" s="323">
        <v>89.76616892887769</v>
      </c>
      <c r="AO4" s="136">
        <v>2.3533532768179205E-3</v>
      </c>
      <c r="AP4" s="323">
        <v>39.811605945202672</v>
      </c>
      <c r="AQ4" s="136">
        <v>1.0437203060404449E-3</v>
      </c>
      <c r="AR4" s="323">
        <v>646.77401157296799</v>
      </c>
      <c r="AS4" s="136">
        <v>1.6956140132279408E-2</v>
      </c>
      <c r="AT4" s="323">
        <v>37367.589377480006</v>
      </c>
      <c r="AU4" s="136">
        <v>0.97964678628486224</v>
      </c>
      <c r="AV4" s="323">
        <v>38143.941163927055</v>
      </c>
      <c r="AY4" s="133">
        <v>97209</v>
      </c>
      <c r="AZ4" s="134" t="s">
        <v>8</v>
      </c>
      <c r="BA4" s="323">
        <v>19.760749540358351</v>
      </c>
      <c r="BB4" s="136">
        <v>1.2832353704514961E-3</v>
      </c>
      <c r="BC4" s="323">
        <v>92.355799897652091</v>
      </c>
      <c r="BD4" s="136">
        <v>5.9974561619214085E-3</v>
      </c>
      <c r="BE4" s="323">
        <v>1198.1392530923176</v>
      </c>
      <c r="BF4" s="136">
        <v>7.7805483296789837E-2</v>
      </c>
      <c r="BG4" s="323">
        <v>3659.5204749961827</v>
      </c>
      <c r="BH4" s="136">
        <v>0.23764412897474543</v>
      </c>
      <c r="BI4" s="323">
        <v>3158.1718152477424</v>
      </c>
      <c r="BJ4" s="136">
        <v>0.20508724990476335</v>
      </c>
      <c r="BK4" s="323">
        <v>4672.9710342257149</v>
      </c>
      <c r="BL4" s="136">
        <v>0.30345618742683594</v>
      </c>
      <c r="BM4" s="323">
        <v>2598.2430184493815</v>
      </c>
      <c r="BN4" s="136">
        <v>0.16872625886449255</v>
      </c>
      <c r="BP4" s="323">
        <v>110.08536520678237</v>
      </c>
      <c r="BQ4" s="136">
        <v>9.6136315165604828E-3</v>
      </c>
      <c r="BR4" s="323">
        <v>677.09472733703922</v>
      </c>
      <c r="BS4" s="136">
        <v>5.9129923384432272E-2</v>
      </c>
      <c r="BT4" s="323">
        <v>3737.3118087291596</v>
      </c>
      <c r="BU4" s="136">
        <v>0.32637525000824286</v>
      </c>
      <c r="BV4" s="323">
        <v>3928.7537880802374</v>
      </c>
      <c r="BW4" s="136">
        <v>0.34309366342155323</v>
      </c>
      <c r="BX4" s="323">
        <v>1624.5836917545644</v>
      </c>
      <c r="BY4" s="136">
        <v>0.14187307232896046</v>
      </c>
      <c r="BZ4" s="323">
        <v>1008.2912750592257</v>
      </c>
      <c r="CA4" s="136">
        <v>8.8052946561738982E-2</v>
      </c>
      <c r="CB4" s="323">
        <v>364.84509149544954</v>
      </c>
      <c r="CC4" s="136">
        <v>3.1861512778511909E-2</v>
      </c>
      <c r="CD4" s="120"/>
      <c r="CE4" s="323">
        <v>44.858150503487373</v>
      </c>
      <c r="CF4" s="136">
        <v>5.2069116434291345E-3</v>
      </c>
      <c r="CG4" s="323">
        <v>249.62310840659032</v>
      </c>
      <c r="CH4" s="136">
        <v>2.8975012456882311E-2</v>
      </c>
      <c r="CI4" s="323">
        <v>1553.8872324910865</v>
      </c>
      <c r="CJ4" s="136">
        <v>0.18036752368568346</v>
      </c>
      <c r="CK4" s="323">
        <v>3252.5517613019074</v>
      </c>
      <c r="CL4" s="136">
        <v>0.37754007792769378</v>
      </c>
      <c r="CM4" s="323">
        <v>1895.7841726542044</v>
      </c>
      <c r="CN4" s="136">
        <v>0.22005322491515644</v>
      </c>
      <c r="CO4" s="323">
        <v>1248.2153906857804</v>
      </c>
      <c r="CP4" s="136">
        <v>0.14488665222084807</v>
      </c>
      <c r="CQ4" s="323">
        <v>370.19670126834183</v>
      </c>
      <c r="CR4" s="136">
        <v>4.2970597150306752E-2</v>
      </c>
      <c r="CT4" s="323">
        <v>40.125290198969523</v>
      </c>
      <c r="CU4" s="136">
        <v>7.5224371852192412E-2</v>
      </c>
      <c r="CV4" s="323">
        <v>62.565759408167978</v>
      </c>
      <c r="CW4" s="136">
        <v>0.11729435295288414</v>
      </c>
      <c r="CX4" s="323">
        <v>214.25336431278765</v>
      </c>
      <c r="CY4" s="136">
        <v>0.40166873978302842</v>
      </c>
      <c r="CZ4" s="323">
        <v>153.7801019196512</v>
      </c>
      <c r="DA4" s="136">
        <v>0.2882972687028435</v>
      </c>
      <c r="DB4" s="323">
        <v>25.130789528537669</v>
      </c>
      <c r="DC4" s="136">
        <v>4.7113624526071346E-2</v>
      </c>
      <c r="DD4" s="323">
        <v>20.14793933141485</v>
      </c>
      <c r="DE4" s="136">
        <v>3.777209019065704E-2</v>
      </c>
      <c r="DF4" s="323">
        <v>17.40486773790423</v>
      </c>
      <c r="DG4" s="136">
        <v>3.2629551992323258E-2</v>
      </c>
      <c r="DI4" s="323">
        <v>4.9435365317993103</v>
      </c>
      <c r="DJ4" s="136">
        <v>2.3043689493185823E-3</v>
      </c>
      <c r="DK4" s="323">
        <v>47.900202007126396</v>
      </c>
      <c r="DL4" s="136">
        <v>2.2328091936064755E-2</v>
      </c>
      <c r="DM4" s="323">
        <v>368.6380941158971</v>
      </c>
      <c r="DN4" s="136">
        <v>0.17183612827626216</v>
      </c>
      <c r="DO4" s="323">
        <v>952.68696479803384</v>
      </c>
      <c r="DP4" s="136">
        <v>0.44408334923381476</v>
      </c>
      <c r="DQ4" s="323">
        <v>406.4597059486797</v>
      </c>
      <c r="DR4" s="136">
        <v>0.18946620896040803</v>
      </c>
      <c r="DS4" s="323">
        <v>271.2280825900412</v>
      </c>
      <c r="DT4" s="136">
        <v>0.12642964559548237</v>
      </c>
      <c r="DU4" s="323">
        <v>93.432055074840619</v>
      </c>
      <c r="DV4" s="136">
        <v>4.3552207048649531E-2</v>
      </c>
    </row>
    <row r="5" spans="1:126" s="119" customFormat="1" x14ac:dyDescent="0.2">
      <c r="A5" s="120">
        <v>97213</v>
      </c>
      <c r="B5" s="141" t="s">
        <v>10</v>
      </c>
      <c r="C5" s="322">
        <v>8294.0765381254405</v>
      </c>
      <c r="D5" s="881">
        <v>0.48977762322389573</v>
      </c>
      <c r="E5" s="322">
        <v>3867.7093090834619</v>
      </c>
      <c r="F5" s="142">
        <v>0.22839401879355842</v>
      </c>
      <c r="G5" s="322">
        <v>3311.8325208060473</v>
      </c>
      <c r="H5" s="142">
        <v>0.19556866314168281</v>
      </c>
      <c r="I5" s="322">
        <v>259.8175754642424</v>
      </c>
      <c r="J5" s="142">
        <v>1.5342616383840661E-2</v>
      </c>
      <c r="K5" s="322">
        <v>1200.9361977607266</v>
      </c>
      <c r="L5" s="142">
        <v>7.0917078457022456E-2</v>
      </c>
      <c r="M5" s="322">
        <v>16934.372141239917</v>
      </c>
      <c r="N5" s="877">
        <v>2.377919287048837</v>
      </c>
      <c r="P5" s="322">
        <v>9601.5435020174809</v>
      </c>
      <c r="Q5" s="882">
        <v>0.56698550273588511</v>
      </c>
      <c r="R5" s="322">
        <v>7275.0444377136673</v>
      </c>
      <c r="S5" s="882">
        <v>0.42960225374975114</v>
      </c>
      <c r="T5" s="489">
        <v>57.784201508769002</v>
      </c>
      <c r="U5" s="142">
        <v>3.4122435143638047E-3</v>
      </c>
      <c r="V5" s="322">
        <v>16934.372141239917</v>
      </c>
      <c r="W5" s="879"/>
      <c r="X5" s="120"/>
      <c r="Y5" s="141" t="s">
        <v>10</v>
      </c>
      <c r="Z5" s="322">
        <v>323.47337763646573</v>
      </c>
      <c r="AA5" s="142">
        <v>1.9101586698258382E-2</v>
      </c>
      <c r="AB5" s="322">
        <v>2141.2045840399128</v>
      </c>
      <c r="AC5" s="142">
        <v>0.12644133282186959</v>
      </c>
      <c r="AD5" s="322">
        <v>5792.0239486983128</v>
      </c>
      <c r="AE5" s="142">
        <v>0.34202767604197853</v>
      </c>
      <c r="AF5" s="322">
        <v>6688.170139515968</v>
      </c>
      <c r="AG5" s="142">
        <v>0.39494644878084434</v>
      </c>
      <c r="AH5" s="322">
        <v>1989.5000913492584</v>
      </c>
      <c r="AI5" s="142">
        <v>0.11748295565704919</v>
      </c>
      <c r="AJ5" s="322">
        <v>16934.372141239917</v>
      </c>
      <c r="AK5" s="880"/>
      <c r="AL5" s="502"/>
      <c r="AM5" s="141" t="s">
        <v>10</v>
      </c>
      <c r="AN5" s="322">
        <v>97.394877860320364</v>
      </c>
      <c r="AO5" s="142">
        <v>5.7513131900022831E-3</v>
      </c>
      <c r="AP5" s="322">
        <v>87.615817036919083</v>
      </c>
      <c r="AQ5" s="142">
        <v>5.1738450239646096E-3</v>
      </c>
      <c r="AR5" s="322">
        <v>594.71994079310809</v>
      </c>
      <c r="AS5" s="142">
        <v>3.5119101897188094E-2</v>
      </c>
      <c r="AT5" s="322">
        <v>16154.641505549575</v>
      </c>
      <c r="AU5" s="142">
        <v>0.95395573988884508</v>
      </c>
      <c r="AV5" s="322">
        <v>16934.372141239921</v>
      </c>
      <c r="AY5" s="140">
        <v>97213</v>
      </c>
      <c r="AZ5" s="141" t="s">
        <v>10</v>
      </c>
      <c r="BA5" s="322">
        <v>17.590963032980042</v>
      </c>
      <c r="BB5" s="142">
        <v>2.1209067642575441E-3</v>
      </c>
      <c r="BC5" s="322">
        <v>52.616068157475013</v>
      </c>
      <c r="BD5" s="142">
        <v>6.3438127096626558E-3</v>
      </c>
      <c r="BE5" s="322">
        <v>683.07508614054609</v>
      </c>
      <c r="BF5" s="142">
        <v>8.2356978863246555E-2</v>
      </c>
      <c r="BG5" s="322">
        <v>2552.9436373955155</v>
      </c>
      <c r="BH5" s="142">
        <v>0.30780324074179705</v>
      </c>
      <c r="BI5" s="322">
        <v>1869.6662158295844</v>
      </c>
      <c r="BJ5" s="142">
        <v>0.22542186670635078</v>
      </c>
      <c r="BK5" s="322">
        <v>2319.4998018260903</v>
      </c>
      <c r="BL5" s="142">
        <v>0.27965739056832056</v>
      </c>
      <c r="BM5" s="322">
        <v>798.68476574324939</v>
      </c>
      <c r="BN5" s="142">
        <v>9.6295803646364905E-2</v>
      </c>
      <c r="BP5" s="322">
        <v>27.58818493074731</v>
      </c>
      <c r="BQ5" s="142">
        <v>7.1329520204518508E-3</v>
      </c>
      <c r="BR5" s="322">
        <v>177.81674636887874</v>
      </c>
      <c r="BS5" s="142">
        <v>4.5974692552842422E-2</v>
      </c>
      <c r="BT5" s="322">
        <v>1596.1094516808682</v>
      </c>
      <c r="BU5" s="142">
        <v>0.41267564962349801</v>
      </c>
      <c r="BV5" s="322">
        <v>1436.4453058883482</v>
      </c>
      <c r="BW5" s="142">
        <v>0.37139432958800755</v>
      </c>
      <c r="BX5" s="322">
        <v>419.27327274408105</v>
      </c>
      <c r="BY5" s="142">
        <v>0.10840351206317442</v>
      </c>
      <c r="BZ5" s="322">
        <v>185.39563053630673</v>
      </c>
      <c r="CA5" s="142">
        <v>4.7934220418504064E-2</v>
      </c>
      <c r="CB5" s="322">
        <v>25.080716934231489</v>
      </c>
      <c r="CC5" s="142">
        <v>6.4846437335216679E-3</v>
      </c>
      <c r="CD5" s="120"/>
      <c r="CE5" s="322">
        <v>40.228446219566521</v>
      </c>
      <c r="CF5" s="142">
        <v>1.2146884230056283E-2</v>
      </c>
      <c r="CG5" s="322">
        <v>65.053188821133475</v>
      </c>
      <c r="CH5" s="142">
        <v>1.9642656569270164E-2</v>
      </c>
      <c r="CI5" s="322">
        <v>808.76559158601117</v>
      </c>
      <c r="CJ5" s="142">
        <v>0.24420485833902328</v>
      </c>
      <c r="CK5" s="322">
        <v>1514.2194150077569</v>
      </c>
      <c r="CL5" s="142">
        <v>0.45721497252500559</v>
      </c>
      <c r="CM5" s="322">
        <v>530.56421741215684</v>
      </c>
      <c r="CN5" s="142">
        <v>0.16020261111604336</v>
      </c>
      <c r="CO5" s="322">
        <v>307.88745836221585</v>
      </c>
      <c r="CP5" s="142">
        <v>9.2965890161402526E-2</v>
      </c>
      <c r="CQ5" s="322">
        <v>45.114203397206268</v>
      </c>
      <c r="CR5" s="142">
        <v>1.3622127059198691E-2</v>
      </c>
      <c r="CT5" s="322">
        <v>2.49572130091844</v>
      </c>
      <c r="CU5" s="142">
        <v>9.6056677322890176E-3</v>
      </c>
      <c r="CV5" s="322">
        <v>19.966238006241809</v>
      </c>
      <c r="CW5" s="142">
        <v>7.6847141578340522E-2</v>
      </c>
      <c r="CX5" s="322">
        <v>135.06722462150128</v>
      </c>
      <c r="CY5" s="142">
        <v>0.51985407215105828</v>
      </c>
      <c r="CZ5" s="322">
        <v>78.690314818640559</v>
      </c>
      <c r="DA5" s="142">
        <v>0.30286755881713007</v>
      </c>
      <c r="DB5" s="322">
        <v>12.536274054857889</v>
      </c>
      <c r="DC5" s="142">
        <v>4.8250292661911179E-2</v>
      </c>
      <c r="DD5" s="322">
        <v>11.0618026620824</v>
      </c>
      <c r="DE5" s="142">
        <v>4.2575267059270935E-2</v>
      </c>
      <c r="DF5" s="322">
        <v>0</v>
      </c>
      <c r="DG5" s="142">
        <v>0</v>
      </c>
      <c r="DI5" s="322">
        <v>2.5121803946137899</v>
      </c>
      <c r="DJ5" s="142">
        <v>2.0918516731346908E-3</v>
      </c>
      <c r="DK5" s="322">
        <v>38.016027566171267</v>
      </c>
      <c r="DL5" s="142">
        <v>3.1655326600244206E-2</v>
      </c>
      <c r="DM5" s="322">
        <v>308.59227129393969</v>
      </c>
      <c r="DN5" s="142">
        <v>0.25695975512216457</v>
      </c>
      <c r="DO5" s="322">
        <v>474.98225934542108</v>
      </c>
      <c r="DP5" s="142">
        <v>0.3955099864847742</v>
      </c>
      <c r="DQ5" s="322">
        <v>183.2281997285215</v>
      </c>
      <c r="DR5" s="142">
        <v>0.15257113581068668</v>
      </c>
      <c r="DS5" s="322">
        <v>120.14026358225937</v>
      </c>
      <c r="DT5" s="142">
        <v>0.10003883953724908</v>
      </c>
      <c r="DU5" s="322">
        <v>73.464995849800204</v>
      </c>
      <c r="DV5" s="142">
        <v>6.1173104771746832E-2</v>
      </c>
    </row>
    <row r="6" spans="1:126" s="119" customFormat="1" x14ac:dyDescent="0.2">
      <c r="A6" s="120">
        <v>97224</v>
      </c>
      <c r="B6" s="141" t="s">
        <v>19</v>
      </c>
      <c r="C6" s="322">
        <v>4227.500839341923</v>
      </c>
      <c r="D6" s="142">
        <v>0.61208120854154591</v>
      </c>
      <c r="E6" s="322">
        <v>1399.9481022294835</v>
      </c>
      <c r="F6" s="142">
        <v>0.20269231370311286</v>
      </c>
      <c r="G6" s="322">
        <v>495.43815990505823</v>
      </c>
      <c r="H6" s="142">
        <v>7.1732306910551227E-2</v>
      </c>
      <c r="I6" s="322">
        <v>57.610069759927207</v>
      </c>
      <c r="J6" s="142">
        <v>8.341108012247753E-3</v>
      </c>
      <c r="K6" s="322">
        <v>726.2674546783976</v>
      </c>
      <c r="L6" s="142">
        <v>0.10515306283254219</v>
      </c>
      <c r="M6" s="322">
        <v>6906.7646259147896</v>
      </c>
      <c r="N6" s="877">
        <v>2.4350874352660914</v>
      </c>
      <c r="P6" s="322">
        <v>5194.3693266447754</v>
      </c>
      <c r="Q6" s="882">
        <v>0.75206983413841033</v>
      </c>
      <c r="R6" s="322">
        <v>1687.3770684076158</v>
      </c>
      <c r="S6" s="882">
        <v>0.24430788651410362</v>
      </c>
      <c r="T6" s="489">
        <v>25.018230862398468</v>
      </c>
      <c r="U6" s="142">
        <v>3.6222793474860663E-3</v>
      </c>
      <c r="V6" s="322">
        <v>6906.7646259147896</v>
      </c>
      <c r="W6" s="879"/>
      <c r="X6" s="120"/>
      <c r="Y6" s="141" t="s">
        <v>19</v>
      </c>
      <c r="Z6" s="322">
        <v>93.725554389312293</v>
      </c>
      <c r="AA6" s="142">
        <v>1.3570109807658095E-2</v>
      </c>
      <c r="AB6" s="322">
        <v>588.1776887092019</v>
      </c>
      <c r="AC6" s="142">
        <v>8.5159654420871284E-2</v>
      </c>
      <c r="AD6" s="322">
        <v>2168.668757573284</v>
      </c>
      <c r="AE6" s="142">
        <v>0.31399198829452613</v>
      </c>
      <c r="AF6" s="322">
        <v>2941.2375726983396</v>
      </c>
      <c r="AG6" s="142">
        <v>0.4258488209750998</v>
      </c>
      <c r="AH6" s="322">
        <v>1114.9550525446523</v>
      </c>
      <c r="AI6" s="142">
        <v>0.16142942650184466</v>
      </c>
      <c r="AJ6" s="322">
        <v>6906.7646259147905</v>
      </c>
      <c r="AK6" s="880"/>
      <c r="AL6" s="502"/>
      <c r="AM6" s="141" t="s">
        <v>19</v>
      </c>
      <c r="AN6" s="322">
        <v>47.544354477249897</v>
      </c>
      <c r="AO6" s="142">
        <v>6.8837374736731701E-3</v>
      </c>
      <c r="AP6" s="322">
        <v>32.550026689600116</v>
      </c>
      <c r="AQ6" s="142">
        <v>4.712774859515198E-3</v>
      </c>
      <c r="AR6" s="322">
        <v>225.38601296572602</v>
      </c>
      <c r="AS6" s="142">
        <v>3.2632647147125562E-2</v>
      </c>
      <c r="AT6" s="322">
        <v>6601.2842317822142</v>
      </c>
      <c r="AU6" s="142">
        <v>0.95577084051968608</v>
      </c>
      <c r="AV6" s="322">
        <v>6906.7646259147905</v>
      </c>
      <c r="AY6" s="140">
        <v>97224</v>
      </c>
      <c r="AZ6" s="141" t="s">
        <v>19</v>
      </c>
      <c r="BA6" s="322">
        <v>5.0069219394173103</v>
      </c>
      <c r="BB6" s="142">
        <v>1.1843692360323024E-3</v>
      </c>
      <c r="BC6" s="322">
        <v>22.550760305099381</v>
      </c>
      <c r="BD6" s="142">
        <v>5.3343006097687166E-3</v>
      </c>
      <c r="BE6" s="322">
        <v>222.75547599518328</v>
      </c>
      <c r="BF6" s="142">
        <v>5.2692000418350871E-2</v>
      </c>
      <c r="BG6" s="322">
        <v>1252.2723093334221</v>
      </c>
      <c r="BH6" s="142">
        <v>0.29622047562463832</v>
      </c>
      <c r="BI6" s="322">
        <v>1081.8721577667104</v>
      </c>
      <c r="BJ6" s="142">
        <v>0.25591293742596177</v>
      </c>
      <c r="BK6" s="322">
        <v>1167.2005060666354</v>
      </c>
      <c r="BL6" s="142">
        <v>0.27609704892414133</v>
      </c>
      <c r="BM6" s="322">
        <v>475.84270793545573</v>
      </c>
      <c r="BN6" s="142">
        <v>0.11255886776110685</v>
      </c>
      <c r="BP6" s="322">
        <v>15.01387541258034</v>
      </c>
      <c r="BQ6" s="142">
        <v>1.0724594282223773E-2</v>
      </c>
      <c r="BR6" s="322">
        <v>110.17434824666537</v>
      </c>
      <c r="BS6" s="142">
        <v>7.8698880387928327E-2</v>
      </c>
      <c r="BT6" s="322">
        <v>475.79645749790001</v>
      </c>
      <c r="BU6" s="142">
        <v>0.33986721132031372</v>
      </c>
      <c r="BV6" s="322">
        <v>563.46750850875424</v>
      </c>
      <c r="BW6" s="142">
        <v>0.40249171209375945</v>
      </c>
      <c r="BX6" s="322">
        <v>152.89835132504612</v>
      </c>
      <c r="BY6" s="142">
        <v>0.10921715675141691</v>
      </c>
      <c r="BZ6" s="322">
        <v>75.086100748399872</v>
      </c>
      <c r="CA6" s="142">
        <v>5.3634917343594171E-2</v>
      </c>
      <c r="CB6" s="322">
        <v>7.5114604901377309</v>
      </c>
      <c r="CC6" s="142">
        <v>5.3655278207637661E-3</v>
      </c>
      <c r="CD6" s="120"/>
      <c r="CE6" s="322">
        <v>9.9945221699934308</v>
      </c>
      <c r="CF6" s="142">
        <v>2.0173097227530273E-2</v>
      </c>
      <c r="CG6" s="322">
        <v>27.556894532385218</v>
      </c>
      <c r="CH6" s="142">
        <v>5.5621259649571604E-2</v>
      </c>
      <c r="CI6" s="322">
        <v>130.21718426556987</v>
      </c>
      <c r="CJ6" s="142">
        <v>0.26283236699111678</v>
      </c>
      <c r="CK6" s="322">
        <v>207.67979788842615</v>
      </c>
      <c r="CL6" s="142">
        <v>0.41918409742241947</v>
      </c>
      <c r="CM6" s="322">
        <v>57.508482114265362</v>
      </c>
      <c r="CN6" s="142">
        <v>0.11607600457196479</v>
      </c>
      <c r="CO6" s="322">
        <v>47.49779805481586</v>
      </c>
      <c r="CP6" s="142">
        <v>9.5870285938244953E-2</v>
      </c>
      <c r="CQ6" s="322">
        <v>14.98348087960237</v>
      </c>
      <c r="CR6" s="142">
        <v>3.0242888199152208E-2</v>
      </c>
      <c r="CT6" s="322">
        <v>0</v>
      </c>
      <c r="CU6" s="142">
        <v>0</v>
      </c>
      <c r="CV6" s="322">
        <v>2.50769837010554</v>
      </c>
      <c r="CW6" s="142">
        <v>4.352882023152594E-2</v>
      </c>
      <c r="CX6" s="322">
        <v>35.067784255621604</v>
      </c>
      <c r="CY6" s="142">
        <v>0.60870928297355209</v>
      </c>
      <c r="CZ6" s="322">
        <v>12.533185839978291</v>
      </c>
      <c r="DA6" s="142">
        <v>0.21755199902042485</v>
      </c>
      <c r="DB6" s="322">
        <v>4.9937029241162403</v>
      </c>
      <c r="DC6" s="142">
        <v>8.6681077542971371E-2</v>
      </c>
      <c r="DD6" s="322">
        <v>2.50769837010554</v>
      </c>
      <c r="DE6" s="142">
        <v>4.352882023152594E-2</v>
      </c>
      <c r="DF6" s="322">
        <v>0</v>
      </c>
      <c r="DG6" s="142">
        <v>0</v>
      </c>
      <c r="DI6" s="322">
        <v>2.4992235693117699</v>
      </c>
      <c r="DJ6" s="142">
        <v>3.4411889906569813E-3</v>
      </c>
      <c r="DK6" s="322">
        <v>16.01839612852503</v>
      </c>
      <c r="DL6" s="142">
        <v>2.2055781276359439E-2</v>
      </c>
      <c r="DM6" s="322">
        <v>148.76304182996762</v>
      </c>
      <c r="DN6" s="142">
        <v>0.20483231194194457</v>
      </c>
      <c r="DO6" s="322">
        <v>293.67886426192388</v>
      </c>
      <c r="DP6" s="142">
        <v>0.40436737509044707</v>
      </c>
      <c r="DQ6" s="322">
        <v>140.20763099846482</v>
      </c>
      <c r="DR6" s="142">
        <v>0.19305233918343612</v>
      </c>
      <c r="DS6" s="322">
        <v>92.558746001398077</v>
      </c>
      <c r="DT6" s="142">
        <v>0.1274444358000105</v>
      </c>
      <c r="DU6" s="322">
        <v>32.541551888806339</v>
      </c>
      <c r="DV6" s="142">
        <v>4.4806567717145245E-2</v>
      </c>
    </row>
    <row r="7" spans="1:126" s="119" customFormat="1" x14ac:dyDescent="0.2">
      <c r="A7" s="120">
        <v>97229</v>
      </c>
      <c r="B7" s="144" t="s">
        <v>24</v>
      </c>
      <c r="C7" s="324">
        <v>4372.989296620025</v>
      </c>
      <c r="D7" s="145">
        <v>0.48236831374803951</v>
      </c>
      <c r="E7" s="324">
        <v>2664.7578042328828</v>
      </c>
      <c r="F7" s="145">
        <v>0.29393960089686305</v>
      </c>
      <c r="G7" s="324">
        <v>1180.2048619094692</v>
      </c>
      <c r="H7" s="145">
        <v>0.13018404356866989</v>
      </c>
      <c r="I7" s="324">
        <v>415.93100005075178</v>
      </c>
      <c r="J7" s="145">
        <v>4.5879813903292536E-2</v>
      </c>
      <c r="K7" s="324">
        <v>431.78153459458252</v>
      </c>
      <c r="L7" s="145">
        <v>4.7628227883135178E-2</v>
      </c>
      <c r="M7" s="324">
        <v>9065.6644974077099</v>
      </c>
      <c r="N7" s="877">
        <v>2.1457658952924294</v>
      </c>
      <c r="P7" s="324">
        <v>4381.4168743648952</v>
      </c>
      <c r="Q7" s="883">
        <v>0.48329792875279509</v>
      </c>
      <c r="R7" s="324">
        <v>4648.7811872024422</v>
      </c>
      <c r="S7" s="883">
        <v>0.51278989957456977</v>
      </c>
      <c r="T7" s="673">
        <v>35.466435840372469</v>
      </c>
      <c r="U7" s="145">
        <v>3.9121716726351341E-3</v>
      </c>
      <c r="V7" s="322">
        <v>9065.6644974077099</v>
      </c>
      <c r="W7" s="879"/>
      <c r="X7" s="120"/>
      <c r="Y7" s="144" t="s">
        <v>24</v>
      </c>
      <c r="Z7" s="324">
        <v>758.67550537388195</v>
      </c>
      <c r="AA7" s="145">
        <v>8.3686695618486878E-2</v>
      </c>
      <c r="AB7" s="324">
        <v>1142.0448731584863</v>
      </c>
      <c r="AC7" s="145">
        <v>0.12597475601320227</v>
      </c>
      <c r="AD7" s="324">
        <v>2503.7797787456634</v>
      </c>
      <c r="AE7" s="145">
        <v>0.276182708885996</v>
      </c>
      <c r="AF7" s="324">
        <v>3065.0062150546701</v>
      </c>
      <c r="AG7" s="145">
        <v>0.33808952624830707</v>
      </c>
      <c r="AH7" s="324">
        <v>1596.1581250750103</v>
      </c>
      <c r="AI7" s="145">
        <v>0.17606631323400782</v>
      </c>
      <c r="AJ7" s="324">
        <v>9065.6644974077117</v>
      </c>
      <c r="AK7" s="880"/>
      <c r="AL7" s="502"/>
      <c r="AM7" s="144" t="s">
        <v>24</v>
      </c>
      <c r="AN7" s="324">
        <v>34.489846343361783</v>
      </c>
      <c r="AO7" s="145">
        <v>3.8044476886635306E-3</v>
      </c>
      <c r="AP7" s="324">
        <v>9.9340443966647403</v>
      </c>
      <c r="AQ7" s="145">
        <v>1.0957877825178003E-3</v>
      </c>
      <c r="AR7" s="324">
        <v>65.139497506831674</v>
      </c>
      <c r="AS7" s="145">
        <v>7.1852976166786302E-3</v>
      </c>
      <c r="AT7" s="324">
        <v>8956.1011091608507</v>
      </c>
      <c r="AU7" s="145">
        <v>0.98791446691214013</v>
      </c>
      <c r="AV7" s="324">
        <v>9065.664497407708</v>
      </c>
      <c r="AY7" s="140">
        <v>97229</v>
      </c>
      <c r="AZ7" s="144" t="s">
        <v>24</v>
      </c>
      <c r="BA7" s="324">
        <v>2.4976838608737499</v>
      </c>
      <c r="BB7" s="145">
        <v>5.711616680160324E-4</v>
      </c>
      <c r="BC7" s="324">
        <v>17.240889949309448</v>
      </c>
      <c r="BD7" s="145">
        <v>3.9425868164450562E-3</v>
      </c>
      <c r="BE7" s="324">
        <v>347.17136804172299</v>
      </c>
      <c r="BF7" s="145">
        <v>7.9389942323906212E-2</v>
      </c>
      <c r="BG7" s="324">
        <v>1160.7711490443367</v>
      </c>
      <c r="BH7" s="145">
        <v>0.26544111368887202</v>
      </c>
      <c r="BI7" s="324">
        <v>1106.5376346006979</v>
      </c>
      <c r="BJ7" s="145">
        <v>0.25303918202040054</v>
      </c>
      <c r="BK7" s="324">
        <v>1233.5913132221954</v>
      </c>
      <c r="BL7" s="145">
        <v>0.28209337584605204</v>
      </c>
      <c r="BM7" s="324">
        <v>505.1792579008889</v>
      </c>
      <c r="BN7" s="145">
        <v>0.11552263763630807</v>
      </c>
      <c r="BP7" s="324">
        <v>47.149366077255237</v>
      </c>
      <c r="BQ7" s="145">
        <v>1.7693677827816088E-2</v>
      </c>
      <c r="BR7" s="324">
        <v>165.43502575742247</v>
      </c>
      <c r="BS7" s="145">
        <v>6.208257481960807E-2</v>
      </c>
      <c r="BT7" s="324">
        <v>1017.9586577757599</v>
      </c>
      <c r="BU7" s="145">
        <v>0.38200794689812523</v>
      </c>
      <c r="BV7" s="324">
        <v>876.29312876114693</v>
      </c>
      <c r="BW7" s="145">
        <v>0.32884531846353288</v>
      </c>
      <c r="BX7" s="324">
        <v>356.33492220800656</v>
      </c>
      <c r="BY7" s="145">
        <v>0.13372131667725295</v>
      </c>
      <c r="BZ7" s="324">
        <v>174.47077799912182</v>
      </c>
      <c r="CA7" s="145">
        <v>6.5473409148846681E-2</v>
      </c>
      <c r="CB7" s="324">
        <v>27.11592565417023</v>
      </c>
      <c r="CC7" s="145">
        <v>1.0175756164818223E-2</v>
      </c>
      <c r="CD7" s="120"/>
      <c r="CE7" s="324">
        <v>17.24432110410493</v>
      </c>
      <c r="CF7" s="145">
        <v>1.4611294751154569E-2</v>
      </c>
      <c r="CG7" s="324">
        <v>24.639733082851151</v>
      </c>
      <c r="CH7" s="145">
        <v>2.087750515023824E-2</v>
      </c>
      <c r="CI7" s="324">
        <v>145.69338580578699</v>
      </c>
      <c r="CJ7" s="145">
        <v>0.12344753907390936</v>
      </c>
      <c r="CK7" s="324">
        <v>396.51883740590898</v>
      </c>
      <c r="CL7" s="145">
        <v>0.33597458390772589</v>
      </c>
      <c r="CM7" s="324">
        <v>288.55373745432308</v>
      </c>
      <c r="CN7" s="145">
        <v>0.24449461849146101</v>
      </c>
      <c r="CO7" s="324">
        <v>208.88900454131951</v>
      </c>
      <c r="CP7" s="145">
        <v>0.17699385190072442</v>
      </c>
      <c r="CQ7" s="324">
        <v>98.665842515174447</v>
      </c>
      <c r="CR7" s="145">
        <v>8.3600606724786461E-2</v>
      </c>
      <c r="CT7" s="324">
        <v>29.909766483885559</v>
      </c>
      <c r="CU7" s="145">
        <v>7.1910404562862532E-2</v>
      </c>
      <c r="CV7" s="324">
        <v>111.76916440514179</v>
      </c>
      <c r="CW7" s="145">
        <v>0.26872044736147044</v>
      </c>
      <c r="CX7" s="324">
        <v>152.93085955872593</v>
      </c>
      <c r="CY7" s="145">
        <v>0.36768324443252692</v>
      </c>
      <c r="CZ7" s="324">
        <v>79.213431983816506</v>
      </c>
      <c r="DA7" s="145">
        <v>0.19044849259649055</v>
      </c>
      <c r="DB7" s="324">
        <v>29.762298142771229</v>
      </c>
      <c r="DC7" s="145">
        <v>7.1555854550729908E-2</v>
      </c>
      <c r="DD7" s="324">
        <v>12.345479476410681</v>
      </c>
      <c r="DE7" s="145">
        <v>2.9681556495919491E-2</v>
      </c>
      <c r="DF7" s="324">
        <v>0</v>
      </c>
      <c r="DG7" s="145">
        <v>0</v>
      </c>
      <c r="DI7" s="324">
        <v>5.01685901130217</v>
      </c>
      <c r="DJ7" s="145">
        <v>1.1618975359871992E-2</v>
      </c>
      <c r="DK7" s="324">
        <v>5.01685901130217</v>
      </c>
      <c r="DL7" s="145">
        <v>1.1618975359871992E-2</v>
      </c>
      <c r="DM7" s="324">
        <v>100.97706268370223</v>
      </c>
      <c r="DN7" s="145">
        <v>0.23386146602705871</v>
      </c>
      <c r="DO7" s="324">
        <v>190.35750271122208</v>
      </c>
      <c r="DP7" s="145">
        <v>0.44086531604450518</v>
      </c>
      <c r="DQ7" s="324">
        <v>68.602292502543364</v>
      </c>
      <c r="DR7" s="145">
        <v>0.1588819507229666</v>
      </c>
      <c r="DS7" s="324">
        <v>46.781872930158684</v>
      </c>
      <c r="DT7" s="145">
        <v>0.1083461639323787</v>
      </c>
      <c r="DU7" s="324">
        <v>15.029085744351839</v>
      </c>
      <c r="DV7" s="145">
        <v>3.4807152553346835E-2</v>
      </c>
    </row>
    <row r="8" spans="1:126" s="119" customFormat="1" ht="13.5" thickBot="1" x14ac:dyDescent="0.25">
      <c r="A8" s="120"/>
      <c r="B8" s="148" t="s">
        <v>34</v>
      </c>
      <c r="C8" s="325">
        <v>32293.728819536736</v>
      </c>
      <c r="D8" s="150">
        <v>0.45451641623645872</v>
      </c>
      <c r="E8" s="325">
        <v>19383.380963208285</v>
      </c>
      <c r="F8" s="150">
        <v>0.27281039297678139</v>
      </c>
      <c r="G8" s="325">
        <v>13602.592059931972</v>
      </c>
      <c r="H8" s="150">
        <v>0.19144897850465942</v>
      </c>
      <c r="I8" s="325">
        <v>1266.7667577123543</v>
      </c>
      <c r="J8" s="150">
        <v>1.7829043221994741E-2</v>
      </c>
      <c r="K8" s="325">
        <v>4504.2738281001248</v>
      </c>
      <c r="L8" s="150">
        <v>6.3395169060105838E-2</v>
      </c>
      <c r="M8" s="325">
        <v>71050.742428489466</v>
      </c>
      <c r="N8" s="884">
        <v>2.2504777877599849</v>
      </c>
      <c r="P8" s="325">
        <v>37192.779315362539</v>
      </c>
      <c r="Q8" s="860">
        <v>0.52346784909103528</v>
      </c>
      <c r="R8" s="325">
        <v>33666.086324688884</v>
      </c>
      <c r="S8" s="860">
        <v>0.47383159097278726</v>
      </c>
      <c r="T8" s="302">
        <v>191.87678843804633</v>
      </c>
      <c r="U8" s="150">
        <v>2.7005599361775118E-3</v>
      </c>
      <c r="V8" s="325">
        <v>71050.742428489466</v>
      </c>
      <c r="W8" s="879"/>
      <c r="X8" s="120"/>
      <c r="Y8" s="148" t="s">
        <v>34</v>
      </c>
      <c r="Z8" s="325">
        <v>2913.0223383584375</v>
      </c>
      <c r="AA8" s="150">
        <v>4.0999182257529687E-2</v>
      </c>
      <c r="AB8" s="325">
        <v>9671.0692371728146</v>
      </c>
      <c r="AC8" s="150">
        <v>0.13611496385004657</v>
      </c>
      <c r="AD8" s="325">
        <v>23276.631535871486</v>
      </c>
      <c r="AE8" s="150">
        <v>0.32760574682662524</v>
      </c>
      <c r="AF8" s="325">
        <v>25372.927439154078</v>
      </c>
      <c r="AG8" s="150">
        <v>0.35710995510977522</v>
      </c>
      <c r="AH8" s="325">
        <v>9817.0918779326621</v>
      </c>
      <c r="AI8" s="150">
        <v>0.13817015195602328</v>
      </c>
      <c r="AJ8" s="325">
        <v>71050.742428489481</v>
      </c>
      <c r="AK8" s="880"/>
      <c r="AL8" s="502"/>
      <c r="AM8" s="148" t="s">
        <v>34</v>
      </c>
      <c r="AN8" s="325">
        <v>269.19524760980971</v>
      </c>
      <c r="AO8" s="150">
        <v>3.7887745913527506E-3</v>
      </c>
      <c r="AP8" s="325">
        <v>169.91149406838662</v>
      </c>
      <c r="AQ8" s="150">
        <v>2.3914105364823972E-3</v>
      </c>
      <c r="AR8" s="325">
        <v>1532.0194628386337</v>
      </c>
      <c r="AS8" s="150">
        <v>2.1562328703047223E-2</v>
      </c>
      <c r="AT8" s="325">
        <v>69079.61622397264</v>
      </c>
      <c r="AU8" s="150">
        <v>0.97225748616911767</v>
      </c>
      <c r="AV8" s="325">
        <v>71050.742428489466</v>
      </c>
      <c r="AY8" s="147"/>
      <c r="AZ8" s="148" t="s">
        <v>34</v>
      </c>
      <c r="BA8" s="325">
        <v>44.856318373629449</v>
      </c>
      <c r="BB8" s="150">
        <v>1.3890101890771042E-3</v>
      </c>
      <c r="BC8" s="325">
        <v>184.76351830953593</v>
      </c>
      <c r="BD8" s="150">
        <v>5.7213435878534892E-3</v>
      </c>
      <c r="BE8" s="325">
        <v>2451.14118326977</v>
      </c>
      <c r="BF8" s="150">
        <v>7.5901460527125722E-2</v>
      </c>
      <c r="BG8" s="325">
        <v>8625.5075707694559</v>
      </c>
      <c r="BH8" s="150">
        <v>0.26709543574142119</v>
      </c>
      <c r="BI8" s="325">
        <v>7216.2478234447344</v>
      </c>
      <c r="BJ8" s="150">
        <v>0.22345663034982571</v>
      </c>
      <c r="BK8" s="325">
        <v>9393.2626553406353</v>
      </c>
      <c r="BL8" s="150">
        <v>0.29086955884939475</v>
      </c>
      <c r="BM8" s="325">
        <v>4377.9497500289754</v>
      </c>
      <c r="BN8" s="150">
        <v>0.13556656075530205</v>
      </c>
      <c r="BP8" s="325">
        <v>199.83679162736524</v>
      </c>
      <c r="BQ8" s="150">
        <v>1.0309697364287308E-2</v>
      </c>
      <c r="BR8" s="325">
        <v>1130.5208477100057</v>
      </c>
      <c r="BS8" s="150">
        <v>5.8324234036149537E-2</v>
      </c>
      <c r="BT8" s="325">
        <v>6827.1763756836872</v>
      </c>
      <c r="BU8" s="150">
        <v>0.35221803609196933</v>
      </c>
      <c r="BV8" s="325">
        <v>6804.9597312384876</v>
      </c>
      <c r="BW8" s="150">
        <v>0.35107186636609083</v>
      </c>
      <c r="BX8" s="325">
        <v>2553.0902380316979</v>
      </c>
      <c r="BY8" s="150">
        <v>0.13171542378895273</v>
      </c>
      <c r="BZ8" s="325">
        <v>1443.2437843430539</v>
      </c>
      <c r="CA8" s="150">
        <v>7.4457793874169009E-2</v>
      </c>
      <c r="CB8" s="325">
        <v>424.55319457398895</v>
      </c>
      <c r="CC8" s="150">
        <v>2.190294847838135E-2</v>
      </c>
      <c r="CD8" s="120"/>
      <c r="CE8" s="325">
        <v>112.32543999715226</v>
      </c>
      <c r="CF8" s="150">
        <v>8.2576496819323133E-3</v>
      </c>
      <c r="CG8" s="325">
        <v>366.87292484296017</v>
      </c>
      <c r="CH8" s="150">
        <v>2.6970809918179295E-2</v>
      </c>
      <c r="CI8" s="325">
        <v>2638.5633941484543</v>
      </c>
      <c r="CJ8" s="150">
        <v>0.19397504405948127</v>
      </c>
      <c r="CK8" s="325">
        <v>5370.969811603999</v>
      </c>
      <c r="CL8" s="150">
        <v>0.39484899553996178</v>
      </c>
      <c r="CM8" s="325">
        <v>2772.4106096349501</v>
      </c>
      <c r="CN8" s="150">
        <v>0.20381487568104098</v>
      </c>
      <c r="CO8" s="325">
        <v>1812.4896516441315</v>
      </c>
      <c r="CP8" s="150">
        <v>0.1332459022264611</v>
      </c>
      <c r="CQ8" s="325">
        <v>528.96022806032488</v>
      </c>
      <c r="CR8" s="150">
        <v>3.888672289294326E-2</v>
      </c>
      <c r="CT8" s="325">
        <v>72.530777983773518</v>
      </c>
      <c r="CU8" s="150">
        <v>5.7256616138835509E-2</v>
      </c>
      <c r="CV8" s="325">
        <v>196.80886018965714</v>
      </c>
      <c r="CW8" s="150">
        <v>0.15536313926098988</v>
      </c>
      <c r="CX8" s="325">
        <v>537.31923274863652</v>
      </c>
      <c r="CY8" s="150">
        <v>0.4241658770072067</v>
      </c>
      <c r="CZ8" s="325">
        <v>324.21703456208655</v>
      </c>
      <c r="DA8" s="150">
        <v>0.25594059252674733</v>
      </c>
      <c r="DB8" s="325">
        <v>72.423064650283038</v>
      </c>
      <c r="DC8" s="150">
        <v>5.7171586015622458E-2</v>
      </c>
      <c r="DD8" s="325">
        <v>46.062919840013471</v>
      </c>
      <c r="DE8" s="150">
        <v>3.6362589687148242E-2</v>
      </c>
      <c r="DF8" s="325">
        <v>17.40486773790423</v>
      </c>
      <c r="DG8" s="150">
        <v>1.3739599363449958E-2</v>
      </c>
      <c r="DI8" s="325">
        <v>14.97179950702704</v>
      </c>
      <c r="DJ8" s="150">
        <v>3.3239097085138924E-3</v>
      </c>
      <c r="DK8" s="325">
        <v>106.95148471312487</v>
      </c>
      <c r="DL8" s="150">
        <v>2.3744445563212205E-2</v>
      </c>
      <c r="DM8" s="325">
        <v>926.9704699235067</v>
      </c>
      <c r="DN8" s="150">
        <v>0.20579798327103421</v>
      </c>
      <c r="DO8" s="325">
        <v>1911.7055911166008</v>
      </c>
      <c r="DP8" s="150">
        <v>0.42442037586399284</v>
      </c>
      <c r="DQ8" s="325">
        <v>798.49782917820949</v>
      </c>
      <c r="DR8" s="150">
        <v>0.17727559638953189</v>
      </c>
      <c r="DS8" s="325">
        <v>530.70896510385728</v>
      </c>
      <c r="DT8" s="150">
        <v>0.11782342400966042</v>
      </c>
      <c r="DU8" s="325">
        <v>214.46768855779902</v>
      </c>
      <c r="DV8" s="150">
        <v>4.7614265194054636E-2</v>
      </c>
    </row>
    <row r="9" spans="1:126" s="119" customFormat="1" x14ac:dyDescent="0.2">
      <c r="A9" s="120">
        <v>97212</v>
      </c>
      <c r="B9" s="134" t="s">
        <v>9</v>
      </c>
      <c r="C9" s="323">
        <v>2912.7090829223498</v>
      </c>
      <c r="D9" s="136">
        <v>0.67958381972953141</v>
      </c>
      <c r="E9" s="323">
        <v>453.23626216013662</v>
      </c>
      <c r="F9" s="136">
        <v>0.10574761210607735</v>
      </c>
      <c r="G9" s="323">
        <v>342.59841785560923</v>
      </c>
      <c r="H9" s="136">
        <v>7.993394973933135E-2</v>
      </c>
      <c r="I9" s="323">
        <v>45.111018658531385</v>
      </c>
      <c r="J9" s="136">
        <v>1.0525156306065668E-2</v>
      </c>
      <c r="K9" s="323">
        <v>532.36409990291077</v>
      </c>
      <c r="L9" s="136">
        <v>0.1242094621189942</v>
      </c>
      <c r="M9" s="323">
        <v>4286.0188814995381</v>
      </c>
      <c r="N9" s="877">
        <v>2.3927177136940041</v>
      </c>
      <c r="P9" s="323">
        <v>3611.330600899501</v>
      </c>
      <c r="Q9" s="878">
        <v>0.84258392245719982</v>
      </c>
      <c r="R9" s="323">
        <v>647.11540415534319</v>
      </c>
      <c r="S9" s="878">
        <v>0.15098286359600419</v>
      </c>
      <c r="T9" s="885">
        <v>27.572876444693975</v>
      </c>
      <c r="U9" s="136">
        <v>6.4332139467960358E-3</v>
      </c>
      <c r="V9" s="322">
        <v>4286.0188814995381</v>
      </c>
      <c r="W9" s="879"/>
      <c r="X9" s="120"/>
      <c r="Y9" s="134" t="s">
        <v>9</v>
      </c>
      <c r="Z9" s="323">
        <v>47.563112561507026</v>
      </c>
      <c r="AA9" s="136">
        <v>1.1097270888565531E-2</v>
      </c>
      <c r="AB9" s="323">
        <v>298.04794123167335</v>
      </c>
      <c r="AC9" s="136">
        <v>6.9539577279556009E-2</v>
      </c>
      <c r="AD9" s="323">
        <v>1323.9424424239264</v>
      </c>
      <c r="AE9" s="136">
        <v>0.30889794912912799</v>
      </c>
      <c r="AF9" s="323">
        <v>1845.0439978059787</v>
      </c>
      <c r="AG9" s="136">
        <v>0.43047967095293294</v>
      </c>
      <c r="AH9" s="323">
        <v>771.4213874764522</v>
      </c>
      <c r="AI9" s="136">
        <v>0.17998553174981746</v>
      </c>
      <c r="AJ9" s="323">
        <v>4286.0188814995381</v>
      </c>
      <c r="AK9" s="880"/>
      <c r="AL9" s="502"/>
      <c r="AM9" s="134" t="s">
        <v>9</v>
      </c>
      <c r="AN9" s="323">
        <v>30.038998152988508</v>
      </c>
      <c r="AO9" s="136">
        <v>7.0086014512560513E-3</v>
      </c>
      <c r="AP9" s="323">
        <v>70.082217020811797</v>
      </c>
      <c r="AQ9" s="136">
        <v>1.6351355175619829E-2</v>
      </c>
      <c r="AR9" s="323">
        <v>298.0597667507347</v>
      </c>
      <c r="AS9" s="136">
        <v>6.9542336371241853E-2</v>
      </c>
      <c r="AT9" s="323">
        <v>3887.837899575004</v>
      </c>
      <c r="AU9" s="136">
        <v>0.9070977070018823</v>
      </c>
      <c r="AV9" s="323">
        <v>4286.018881499539</v>
      </c>
      <c r="AY9" s="140">
        <v>97212</v>
      </c>
      <c r="AZ9" s="134" t="s">
        <v>9</v>
      </c>
      <c r="BA9" s="323">
        <v>10.020719963275839</v>
      </c>
      <c r="BB9" s="136">
        <v>3.4403435695067601E-3</v>
      </c>
      <c r="BC9" s="323">
        <v>25.045694455504979</v>
      </c>
      <c r="BD9" s="136">
        <v>8.5987627814777794E-3</v>
      </c>
      <c r="BE9" s="323">
        <v>177.77699341324302</v>
      </c>
      <c r="BF9" s="136">
        <v>6.1034929459854469E-2</v>
      </c>
      <c r="BG9" s="323">
        <v>794.0153322467047</v>
      </c>
      <c r="BH9" s="136">
        <v>0.27260372033106078</v>
      </c>
      <c r="BI9" s="323">
        <v>693.92946905890221</v>
      </c>
      <c r="BJ9" s="136">
        <v>0.23824194222743175</v>
      </c>
      <c r="BK9" s="323">
        <v>803.72489945534926</v>
      </c>
      <c r="BL9" s="136">
        <v>0.27593723800557662</v>
      </c>
      <c r="BM9" s="323">
        <v>408.19597432936996</v>
      </c>
      <c r="BN9" s="136">
        <v>0.14014306362509191</v>
      </c>
      <c r="BP9" s="323">
        <v>7.5032225042092504</v>
      </c>
      <c r="BQ9" s="136">
        <v>1.6554770945397625E-2</v>
      </c>
      <c r="BR9" s="323">
        <v>22.533159675759389</v>
      </c>
      <c r="BS9" s="136">
        <v>4.9716144882948517E-2</v>
      </c>
      <c r="BT9" s="323">
        <v>147.80531974283019</v>
      </c>
      <c r="BU9" s="136">
        <v>0.32611097584819432</v>
      </c>
      <c r="BV9" s="323">
        <v>170.24346455505957</v>
      </c>
      <c r="BW9" s="136">
        <v>0.37561748423145691</v>
      </c>
      <c r="BX9" s="323">
        <v>52.58228982196006</v>
      </c>
      <c r="BY9" s="136">
        <v>0.11601518724770919</v>
      </c>
      <c r="BZ9" s="323">
        <v>37.543955159811439</v>
      </c>
      <c r="CA9" s="136">
        <v>8.283528546651564E-2</v>
      </c>
      <c r="CB9" s="323">
        <v>15.024850700506672</v>
      </c>
      <c r="CC9" s="136">
        <v>3.3150151377777708E-2</v>
      </c>
      <c r="CD9" s="120"/>
      <c r="CE9" s="323">
        <v>10.007359793356359</v>
      </c>
      <c r="CF9" s="136">
        <v>2.9210175154906988E-2</v>
      </c>
      <c r="CG9" s="323">
        <v>7.5095550659014201</v>
      </c>
      <c r="CH9" s="136">
        <v>2.1919409648489329E-2</v>
      </c>
      <c r="CI9" s="323">
        <v>80.001513916453945</v>
      </c>
      <c r="CJ9" s="136">
        <v>0.23351396196514604</v>
      </c>
      <c r="CK9" s="323">
        <v>182.54125376901163</v>
      </c>
      <c r="CL9" s="136">
        <v>0.532814059421445</v>
      </c>
      <c r="CM9" s="323">
        <v>37.521949915848538</v>
      </c>
      <c r="CN9" s="136">
        <v>0.10952166723566849</v>
      </c>
      <c r="CO9" s="323">
        <v>20.011491410005402</v>
      </c>
      <c r="CP9" s="136">
        <v>5.8410927683966718E-2</v>
      </c>
      <c r="CQ9" s="323">
        <v>5.0052939850318401</v>
      </c>
      <c r="CR9" s="136">
        <v>1.460979889037713E-2</v>
      </c>
      <c r="CT9" s="323">
        <v>0</v>
      </c>
      <c r="CU9" s="136">
        <v>0</v>
      </c>
      <c r="CV9" s="323">
        <v>2.50426108086958</v>
      </c>
      <c r="CW9" s="136">
        <v>5.5513290440759637E-2</v>
      </c>
      <c r="CX9" s="323">
        <v>12.548025744186859</v>
      </c>
      <c r="CY9" s="136">
        <v>0.27815877622204344</v>
      </c>
      <c r="CZ9" s="323">
        <v>20.02452790855715</v>
      </c>
      <c r="DA9" s="136">
        <v>0.44389438554099503</v>
      </c>
      <c r="DB9" s="323">
        <v>7.5299428440482101</v>
      </c>
      <c r="DC9" s="136">
        <v>0.16692025735544211</v>
      </c>
      <c r="DD9" s="323">
        <v>2.50426108086958</v>
      </c>
      <c r="DE9" s="136">
        <v>5.5513290440759637E-2</v>
      </c>
      <c r="DF9" s="323">
        <v>0</v>
      </c>
      <c r="DG9" s="136">
        <v>0</v>
      </c>
      <c r="DI9" s="323">
        <v>2.50426108086958</v>
      </c>
      <c r="DJ9" s="136">
        <v>4.7040382349716886E-3</v>
      </c>
      <c r="DK9" s="323">
        <v>2.49470034247009</v>
      </c>
      <c r="DL9" s="136">
        <v>4.6860792133148303E-3</v>
      </c>
      <c r="DM9" s="323">
        <v>87.20549603474133</v>
      </c>
      <c r="DN9" s="136">
        <v>0.16380799541262328</v>
      </c>
      <c r="DO9" s="323">
        <v>222.25705915796556</v>
      </c>
      <c r="DP9" s="136">
        <v>0.41749069705958647</v>
      </c>
      <c r="DQ9" s="323">
        <v>120.22526395957503</v>
      </c>
      <c r="DR9" s="136">
        <v>0.22583277869695001</v>
      </c>
      <c r="DS9" s="323">
        <v>70.085149464763219</v>
      </c>
      <c r="DT9" s="136">
        <v>0.1316489024664603</v>
      </c>
      <c r="DU9" s="323">
        <v>27.592169862525928</v>
      </c>
      <c r="DV9" s="136">
        <v>5.1829508916093357E-2</v>
      </c>
    </row>
    <row r="10" spans="1:126" s="119" customFormat="1" x14ac:dyDescent="0.2">
      <c r="A10" s="120">
        <v>97222</v>
      </c>
      <c r="B10" s="141" t="s">
        <v>17</v>
      </c>
      <c r="C10" s="322">
        <v>5624.9395663092255</v>
      </c>
      <c r="D10" s="142">
        <v>0.60166140822571701</v>
      </c>
      <c r="E10" s="322">
        <v>1750.2440554266514</v>
      </c>
      <c r="F10" s="142">
        <v>0.18721166524774682</v>
      </c>
      <c r="G10" s="322">
        <v>1109.5453099407844</v>
      </c>
      <c r="H10" s="142">
        <v>0.11868049172788445</v>
      </c>
      <c r="I10" s="322">
        <v>92.347358703090862</v>
      </c>
      <c r="J10" s="142">
        <v>9.8777669036689188E-3</v>
      </c>
      <c r="K10" s="322">
        <v>771.9354451361055</v>
      </c>
      <c r="L10" s="142">
        <v>8.2568667894982781E-2</v>
      </c>
      <c r="M10" s="322">
        <v>9349.0117355158582</v>
      </c>
      <c r="N10" s="877">
        <v>2.5005248095874375</v>
      </c>
      <c r="P10" s="322">
        <v>5931.3199215276509</v>
      </c>
      <c r="Q10" s="882">
        <v>0.63443282448723692</v>
      </c>
      <c r="R10" s="322">
        <v>3396.734522132092</v>
      </c>
      <c r="S10" s="882">
        <v>0.36332551698788379</v>
      </c>
      <c r="T10" s="489">
        <v>20.957291856115262</v>
      </c>
      <c r="U10" s="142">
        <v>2.2416585248792487E-3</v>
      </c>
      <c r="V10" s="322">
        <v>9349.0117355158582</v>
      </c>
      <c r="W10" s="879"/>
      <c r="X10" s="120"/>
      <c r="Y10" s="141" t="s">
        <v>17</v>
      </c>
      <c r="Z10" s="322">
        <v>157.29189565737775</v>
      </c>
      <c r="AA10" s="142">
        <v>1.6824440925648144E-2</v>
      </c>
      <c r="AB10" s="322">
        <v>773.75608592243907</v>
      </c>
      <c r="AC10" s="142">
        <v>8.2763409418241049E-2</v>
      </c>
      <c r="AD10" s="322">
        <v>2999.0511411409475</v>
      </c>
      <c r="AE10" s="142">
        <v>0.32078803899110381</v>
      </c>
      <c r="AF10" s="322">
        <v>4190.1981375005571</v>
      </c>
      <c r="AG10" s="142">
        <v>0.4481969063727303</v>
      </c>
      <c r="AH10" s="322">
        <v>1228.7144752945346</v>
      </c>
      <c r="AI10" s="142">
        <v>0.13142720429227669</v>
      </c>
      <c r="AJ10" s="322">
        <v>9349.0117355158563</v>
      </c>
      <c r="AK10" s="880"/>
      <c r="AL10" s="502"/>
      <c r="AM10" s="141" t="s">
        <v>17</v>
      </c>
      <c r="AN10" s="322">
        <v>44.973796477579043</v>
      </c>
      <c r="AO10" s="142">
        <v>4.8105401672273651E-3</v>
      </c>
      <c r="AP10" s="322">
        <v>177.29828421088368</v>
      </c>
      <c r="AQ10" s="142">
        <v>1.8964387811959547E-2</v>
      </c>
      <c r="AR10" s="322">
        <v>379.46297694054755</v>
      </c>
      <c r="AS10" s="142">
        <v>4.0588565687537846E-2</v>
      </c>
      <c r="AT10" s="322">
        <v>8747.2766778868463</v>
      </c>
      <c r="AU10" s="142">
        <v>0.93563650633327522</v>
      </c>
      <c r="AV10" s="322">
        <v>9349.0117355158563</v>
      </c>
      <c r="AY10" s="140">
        <v>97222</v>
      </c>
      <c r="AZ10" s="141" t="s">
        <v>17</v>
      </c>
      <c r="BA10" s="322">
        <v>5.0062447418827203</v>
      </c>
      <c r="BB10" s="142">
        <v>8.9000862726913547E-4</v>
      </c>
      <c r="BC10" s="322">
        <v>44.984470061637801</v>
      </c>
      <c r="BD10" s="142">
        <v>7.9973250434678227E-3</v>
      </c>
      <c r="BE10" s="322">
        <v>442.1393784505168</v>
      </c>
      <c r="BF10" s="142">
        <v>7.8603400665622478E-2</v>
      </c>
      <c r="BG10" s="322">
        <v>1828.6586692032838</v>
      </c>
      <c r="BH10" s="142">
        <v>0.32509836730621955</v>
      </c>
      <c r="BI10" s="322">
        <v>1418.4599344755841</v>
      </c>
      <c r="BJ10" s="142">
        <v>0.25217336430981413</v>
      </c>
      <c r="BK10" s="322">
        <v>1318.6195504379386</v>
      </c>
      <c r="BL10" s="142">
        <v>0.23442377200563311</v>
      </c>
      <c r="BM10" s="322">
        <v>567.07131893838073</v>
      </c>
      <c r="BN10" s="142">
        <v>0.10081376204197365</v>
      </c>
      <c r="BP10" s="322">
        <v>27.472573165686747</v>
      </c>
      <c r="BQ10" s="142">
        <v>1.5696424210388103E-2</v>
      </c>
      <c r="BR10" s="322">
        <v>82.325234153203411</v>
      </c>
      <c r="BS10" s="142">
        <v>4.7036431232520458E-2</v>
      </c>
      <c r="BT10" s="322">
        <v>751.4858077511617</v>
      </c>
      <c r="BU10" s="142">
        <v>0.42936058284053102</v>
      </c>
      <c r="BV10" s="322">
        <v>599.31655733982529</v>
      </c>
      <c r="BW10" s="142">
        <v>0.34241885037783021</v>
      </c>
      <c r="BX10" s="322">
        <v>174.79583501847361</v>
      </c>
      <c r="BY10" s="142">
        <v>9.9869406484494064E-2</v>
      </c>
      <c r="BZ10" s="322">
        <v>92.359687592079297</v>
      </c>
      <c r="CA10" s="142">
        <v>5.2769605076341812E-2</v>
      </c>
      <c r="CB10" s="322">
        <v>22.488360406221858</v>
      </c>
      <c r="CC10" s="142">
        <v>1.2848699777894657E-2</v>
      </c>
      <c r="CD10" s="120"/>
      <c r="CE10" s="322">
        <v>14.996167911216389</v>
      </c>
      <c r="CF10" s="142">
        <v>1.3515597584759044E-2</v>
      </c>
      <c r="CG10" s="322">
        <v>39.97730858162015</v>
      </c>
      <c r="CH10" s="142">
        <v>3.6030352454694894E-2</v>
      </c>
      <c r="CI10" s="322">
        <v>274.84172003037526</v>
      </c>
      <c r="CJ10" s="142">
        <v>0.24770662141327365</v>
      </c>
      <c r="CK10" s="322">
        <v>574.81574563043603</v>
      </c>
      <c r="CL10" s="142">
        <v>0.51806423809867985</v>
      </c>
      <c r="CM10" s="322">
        <v>129.98454648675124</v>
      </c>
      <c r="CN10" s="142">
        <v>0.11715118375263865</v>
      </c>
      <c r="CO10" s="322">
        <v>54.94216824401439</v>
      </c>
      <c r="CP10" s="142">
        <v>4.9517732851258336E-2</v>
      </c>
      <c r="CQ10" s="322">
        <v>19.98765305637092</v>
      </c>
      <c r="CR10" s="142">
        <v>1.8014273844695578E-2</v>
      </c>
      <c r="CT10" s="322">
        <v>5.0019439038643796</v>
      </c>
      <c r="CU10" s="142">
        <v>5.416445011650306E-2</v>
      </c>
      <c r="CV10" s="322">
        <v>7.4964645987690597</v>
      </c>
      <c r="CW10" s="142">
        <v>8.117681657654334E-2</v>
      </c>
      <c r="CX10" s="322">
        <v>34.929922797930082</v>
      </c>
      <c r="CY10" s="142">
        <v>0.37824495782531764</v>
      </c>
      <c r="CZ10" s="322">
        <v>32.4464188001525</v>
      </c>
      <c r="DA10" s="142">
        <v>0.35135188765357206</v>
      </c>
      <c r="DB10" s="322">
        <v>9.9694862314334802</v>
      </c>
      <c r="DC10" s="142">
        <v>0.10795637657040863</v>
      </c>
      <c r="DD10" s="322">
        <v>2.5031223709413601</v>
      </c>
      <c r="DE10" s="142">
        <v>2.7105511257655285E-2</v>
      </c>
      <c r="DF10" s="322">
        <v>0</v>
      </c>
      <c r="DG10" s="142">
        <v>0</v>
      </c>
      <c r="DI10" s="322">
        <v>4.9825926967075702</v>
      </c>
      <c r="DJ10" s="142">
        <v>6.4546753593223765E-3</v>
      </c>
      <c r="DK10" s="322">
        <v>24.968266890603488</v>
      </c>
      <c r="DL10" s="142">
        <v>3.2345019325030672E-2</v>
      </c>
      <c r="DM10" s="322">
        <v>204.13506237255061</v>
      </c>
      <c r="DN10" s="142">
        <v>0.26444576895488725</v>
      </c>
      <c r="DO10" s="322">
        <v>302.08264189300559</v>
      </c>
      <c r="DP10" s="142">
        <v>0.39133148218079716</v>
      </c>
      <c r="DQ10" s="322">
        <v>138.36272711448214</v>
      </c>
      <c r="DR10" s="142">
        <v>0.1792413186702243</v>
      </c>
      <c r="DS10" s="322">
        <v>74.923982886358829</v>
      </c>
      <c r="DT10" s="142">
        <v>9.7059907481186383E-2</v>
      </c>
      <c r="DU10" s="322">
        <v>22.48017128239729</v>
      </c>
      <c r="DV10" s="142">
        <v>2.9121828028551854E-2</v>
      </c>
    </row>
    <row r="11" spans="1:126" s="119" customFormat="1" x14ac:dyDescent="0.2">
      <c r="A11" s="120">
        <v>97228</v>
      </c>
      <c r="B11" s="141" t="s">
        <v>23</v>
      </c>
      <c r="C11" s="322">
        <v>4625.9377475698248</v>
      </c>
      <c r="D11" s="142">
        <v>0.65682012561679148</v>
      </c>
      <c r="E11" s="322">
        <v>949.02590318485693</v>
      </c>
      <c r="F11" s="142">
        <v>0.13474874651543459</v>
      </c>
      <c r="G11" s="322">
        <v>395.77143870828434</v>
      </c>
      <c r="H11" s="142">
        <v>5.6194151385732596E-2</v>
      </c>
      <c r="I11" s="322">
        <v>75.212109226947092</v>
      </c>
      <c r="J11" s="142">
        <v>1.06790946454693E-2</v>
      </c>
      <c r="K11" s="322">
        <v>996.98216226078273</v>
      </c>
      <c r="L11" s="142">
        <v>0.14155788183657209</v>
      </c>
      <c r="M11" s="322">
        <v>7042.9293609506958</v>
      </c>
      <c r="N11" s="877">
        <v>2.4863698712218771</v>
      </c>
      <c r="P11" s="322">
        <v>6028.6834895830234</v>
      </c>
      <c r="Q11" s="882">
        <v>0.85599090671118649</v>
      </c>
      <c r="R11" s="322">
        <v>979.18677888396621</v>
      </c>
      <c r="S11" s="882">
        <v>0.13903117988276825</v>
      </c>
      <c r="T11" s="489">
        <v>35.059092483706195</v>
      </c>
      <c r="U11" s="142">
        <v>4.9779134060452526E-3</v>
      </c>
      <c r="V11" s="322">
        <v>7042.9293609506958</v>
      </c>
      <c r="W11" s="879"/>
      <c r="X11" s="120"/>
      <c r="Y11" s="141" t="s">
        <v>23</v>
      </c>
      <c r="Z11" s="322">
        <v>20.03380343913641</v>
      </c>
      <c r="AA11" s="142">
        <v>2.8445271012106422E-3</v>
      </c>
      <c r="AB11" s="322">
        <v>300.60158112524334</v>
      </c>
      <c r="AC11" s="142">
        <v>4.2681328424493285E-2</v>
      </c>
      <c r="AD11" s="322">
        <v>2079.510601593915</v>
      </c>
      <c r="AE11" s="142">
        <v>0.29526216933591537</v>
      </c>
      <c r="AF11" s="322">
        <v>2614.6207141233208</v>
      </c>
      <c r="AG11" s="142">
        <v>0.3712405137299834</v>
      </c>
      <c r="AH11" s="322">
        <v>2028.1626606690816</v>
      </c>
      <c r="AI11" s="142">
        <v>0.28797146140839724</v>
      </c>
      <c r="AJ11" s="322">
        <v>7042.9293609506976</v>
      </c>
      <c r="AK11" s="880"/>
      <c r="AL11" s="502"/>
      <c r="AM11" s="141" t="s">
        <v>23</v>
      </c>
      <c r="AN11" s="322">
        <v>35.062775095062342</v>
      </c>
      <c r="AO11" s="142">
        <v>4.9784362866773599E-3</v>
      </c>
      <c r="AP11" s="322">
        <v>5.0013555408258403</v>
      </c>
      <c r="AQ11" s="142">
        <v>7.1012433669372012E-4</v>
      </c>
      <c r="AR11" s="322">
        <v>102.73055286705308</v>
      </c>
      <c r="AS11" s="142">
        <v>1.4586338667066495E-2</v>
      </c>
      <c r="AT11" s="322">
        <v>6900.1346774477561</v>
      </c>
      <c r="AU11" s="142">
        <v>0.97972510070956242</v>
      </c>
      <c r="AV11" s="322">
        <v>7042.9293609506976</v>
      </c>
      <c r="AY11" s="140">
        <v>97228</v>
      </c>
      <c r="AZ11" s="141" t="s">
        <v>23</v>
      </c>
      <c r="BA11" s="322">
        <v>10.034878153323049</v>
      </c>
      <c r="BB11" s="142">
        <v>2.1692635527995898E-3</v>
      </c>
      <c r="BC11" s="322">
        <v>22.552936680989831</v>
      </c>
      <c r="BD11" s="142">
        <v>4.8753221317856506E-3</v>
      </c>
      <c r="BE11" s="322">
        <v>207.90790341236524</v>
      </c>
      <c r="BF11" s="142">
        <v>4.4943947531846253E-2</v>
      </c>
      <c r="BG11" s="322">
        <v>1329.9485025274771</v>
      </c>
      <c r="BH11" s="142">
        <v>0.2874981409393475</v>
      </c>
      <c r="BI11" s="322">
        <v>926.58446702823346</v>
      </c>
      <c r="BJ11" s="142">
        <v>0.20030197499198998</v>
      </c>
      <c r="BK11" s="322">
        <v>1380.0775958828765</v>
      </c>
      <c r="BL11" s="142">
        <v>0.29833466665388697</v>
      </c>
      <c r="BM11" s="322">
        <v>748.83146388456078</v>
      </c>
      <c r="BN11" s="142">
        <v>0.16187668419834433</v>
      </c>
      <c r="BP11" s="322">
        <v>10.008256206018171</v>
      </c>
      <c r="BQ11" s="142">
        <v>1.0545819847942235E-2</v>
      </c>
      <c r="BR11" s="322">
        <v>90.113930109968791</v>
      </c>
      <c r="BS11" s="142">
        <v>9.4954131186043997E-2</v>
      </c>
      <c r="BT11" s="322">
        <v>355.48078394452045</v>
      </c>
      <c r="BU11" s="142">
        <v>0.37457437436802793</v>
      </c>
      <c r="BV11" s="322">
        <v>313.08462063805217</v>
      </c>
      <c r="BW11" s="142">
        <v>0.32990102755611261</v>
      </c>
      <c r="BX11" s="322">
        <v>110.24111694665521</v>
      </c>
      <c r="BY11" s="142">
        <v>0.11616238985331656</v>
      </c>
      <c r="BZ11" s="322">
        <v>57.592616719202027</v>
      </c>
      <c r="CA11" s="142">
        <v>6.0686032410628303E-2</v>
      </c>
      <c r="CB11" s="322">
        <v>12.50457862044008</v>
      </c>
      <c r="CC11" s="142">
        <v>1.3176224777928283E-2</v>
      </c>
      <c r="CD11" s="120"/>
      <c r="CE11" s="322">
        <v>5.0019504250135798</v>
      </c>
      <c r="CF11" s="142">
        <v>1.263848255785942E-2</v>
      </c>
      <c r="CG11" s="322">
        <v>5.0056330363673398</v>
      </c>
      <c r="CH11" s="142">
        <v>1.2647787452032124E-2</v>
      </c>
      <c r="CI11" s="322">
        <v>87.64994092414652</v>
      </c>
      <c r="CJ11" s="142">
        <v>0.22146605932509353</v>
      </c>
      <c r="CK11" s="322">
        <v>182.84287128111029</v>
      </c>
      <c r="CL11" s="142">
        <v>0.46199107211442897</v>
      </c>
      <c r="CM11" s="322">
        <v>65.122212962480333</v>
      </c>
      <c r="CN11" s="142">
        <v>0.16454500399277344</v>
      </c>
      <c r="CO11" s="322">
        <v>30.091517743926019</v>
      </c>
      <c r="CP11" s="142">
        <v>7.6032565265797034E-2</v>
      </c>
      <c r="CQ11" s="322">
        <v>20.057312335240219</v>
      </c>
      <c r="CR11" s="142">
        <v>5.0679029292015398E-2</v>
      </c>
      <c r="CT11" s="322">
        <v>0</v>
      </c>
      <c r="CU11" s="142">
        <v>0</v>
      </c>
      <c r="CV11" s="322">
        <v>5.0200173812354603</v>
      </c>
      <c r="CW11" s="142">
        <v>6.6744802570127659E-2</v>
      </c>
      <c r="CX11" s="322">
        <v>37.594636537740271</v>
      </c>
      <c r="CY11" s="142">
        <v>0.49984818833229605</v>
      </c>
      <c r="CZ11" s="322">
        <v>17.560523545150179</v>
      </c>
      <c r="DA11" s="142">
        <v>0.23348000376059885</v>
      </c>
      <c r="DB11" s="322">
        <v>7.51701254029462</v>
      </c>
      <c r="DC11" s="142">
        <v>9.9944179435422817E-2</v>
      </c>
      <c r="DD11" s="322">
        <v>7.5199192225265703</v>
      </c>
      <c r="DE11" s="142">
        <v>9.9982825901554745E-2</v>
      </c>
      <c r="DF11" s="322">
        <v>0</v>
      </c>
      <c r="DG11" s="142">
        <v>0</v>
      </c>
      <c r="DI11" s="322">
        <v>0</v>
      </c>
      <c r="DJ11" s="142">
        <v>0</v>
      </c>
      <c r="DK11" s="322">
        <v>7.5156417269850699</v>
      </c>
      <c r="DL11" s="142">
        <v>7.5383913689512812E-3</v>
      </c>
      <c r="DM11" s="322">
        <v>125.256867600738</v>
      </c>
      <c r="DN11" s="142">
        <v>0.12563601671338057</v>
      </c>
      <c r="DO11" s="322">
        <v>440.84927599147466</v>
      </c>
      <c r="DP11" s="142">
        <v>0.4421837146933435</v>
      </c>
      <c r="DQ11" s="322">
        <v>215.50236681204581</v>
      </c>
      <c r="DR11" s="142">
        <v>0.21615468658272383</v>
      </c>
      <c r="DS11" s="322">
        <v>167.7917487405409</v>
      </c>
      <c r="DT11" s="142">
        <v>0.16829964977512932</v>
      </c>
      <c r="DU11" s="322">
        <v>40.066261388998321</v>
      </c>
      <c r="DV11" s="142">
        <v>4.0187540866471493E-2</v>
      </c>
    </row>
    <row r="12" spans="1:126" s="119" customFormat="1" x14ac:dyDescent="0.2">
      <c r="A12" s="120">
        <v>97230</v>
      </c>
      <c r="B12" s="144" t="s">
        <v>25</v>
      </c>
      <c r="C12" s="322">
        <v>2855.0306791550283</v>
      </c>
      <c r="D12" s="145">
        <v>0.51326784934710445</v>
      </c>
      <c r="E12" s="322">
        <v>1083.3958398925897</v>
      </c>
      <c r="F12" s="145">
        <v>0.19476927403730876</v>
      </c>
      <c r="G12" s="322">
        <v>1071.838978876342</v>
      </c>
      <c r="H12" s="145">
        <v>0.19269162028657275</v>
      </c>
      <c r="I12" s="322">
        <v>84.25310927057879</v>
      </c>
      <c r="J12" s="145">
        <v>1.5146741683670851E-2</v>
      </c>
      <c r="K12" s="322">
        <v>467.93905070616864</v>
      </c>
      <c r="L12" s="145">
        <v>8.412451464534304E-2</v>
      </c>
      <c r="M12" s="324">
        <v>5562.457657900708</v>
      </c>
      <c r="N12" s="877">
        <v>2.3589302077628429</v>
      </c>
      <c r="P12" s="324">
        <v>3477.6326754038355</v>
      </c>
      <c r="Q12" s="883">
        <v>0.62519715012380106</v>
      </c>
      <c r="R12" s="324">
        <v>2063.5582426701162</v>
      </c>
      <c r="S12" s="883">
        <v>0.37097958664712077</v>
      </c>
      <c r="T12" s="673">
        <v>21.266739826756293</v>
      </c>
      <c r="U12" s="145">
        <v>3.8232632290782125E-3</v>
      </c>
      <c r="V12" s="322">
        <v>5562.457657900708</v>
      </c>
      <c r="W12" s="879"/>
      <c r="X12" s="120"/>
      <c r="Y12" s="144" t="s">
        <v>25</v>
      </c>
      <c r="Z12" s="322">
        <v>121.00630459480843</v>
      </c>
      <c r="AA12" s="145">
        <v>2.1754107992702758E-2</v>
      </c>
      <c r="AB12" s="322">
        <v>492.70819407976563</v>
      </c>
      <c r="AC12" s="145">
        <v>8.8577428248813969E-2</v>
      </c>
      <c r="AD12" s="322">
        <v>1643.4212538566767</v>
      </c>
      <c r="AE12" s="145">
        <v>0.295448766521831</v>
      </c>
      <c r="AF12" s="322">
        <v>2179.7619847664082</v>
      </c>
      <c r="AG12" s="145">
        <v>0.39187030604545026</v>
      </c>
      <c r="AH12" s="322">
        <v>1125.5599206030483</v>
      </c>
      <c r="AI12" s="145">
        <v>0.20234939119120218</v>
      </c>
      <c r="AJ12" s="324">
        <v>5562.4576579007062</v>
      </c>
      <c r="AK12" s="880"/>
      <c r="AL12" s="502"/>
      <c r="AM12" s="144" t="s">
        <v>25</v>
      </c>
      <c r="AN12" s="322">
        <v>30.859921930001651</v>
      </c>
      <c r="AO12" s="145">
        <v>5.5478933643961078E-3</v>
      </c>
      <c r="AP12" s="322">
        <v>39.841091518482607</v>
      </c>
      <c r="AQ12" s="145">
        <v>7.1624979404371382E-3</v>
      </c>
      <c r="AR12" s="322">
        <v>262.23101192609545</v>
      </c>
      <c r="AS12" s="145">
        <v>4.7143012684983276E-2</v>
      </c>
      <c r="AT12" s="322">
        <v>5229.525632526128</v>
      </c>
      <c r="AU12" s="145">
        <v>0.94014659601018347</v>
      </c>
      <c r="AV12" s="324">
        <v>5562.457657900708</v>
      </c>
      <c r="AY12" s="140">
        <v>97230</v>
      </c>
      <c r="AZ12" s="141" t="s">
        <v>25</v>
      </c>
      <c r="BA12" s="322">
        <v>4.9972842636312196</v>
      </c>
      <c r="BB12" s="142">
        <v>1.7503434551919457E-3</v>
      </c>
      <c r="BC12" s="322">
        <v>7.4643918641105005</v>
      </c>
      <c r="BD12" s="142">
        <v>2.6144699314823664E-3</v>
      </c>
      <c r="BE12" s="322">
        <v>209.53103231916205</v>
      </c>
      <c r="BF12" s="142">
        <v>7.3390115857239965E-2</v>
      </c>
      <c r="BG12" s="322">
        <v>819.55500759478923</v>
      </c>
      <c r="BH12" s="142">
        <v>0.28705646267778245</v>
      </c>
      <c r="BI12" s="322">
        <v>659.65289932125086</v>
      </c>
      <c r="BJ12" s="142">
        <v>0.23104932081377177</v>
      </c>
      <c r="BK12" s="322">
        <v>836.41004611438984</v>
      </c>
      <c r="BL12" s="142">
        <v>0.29296009048909161</v>
      </c>
      <c r="BM12" s="322">
        <v>317.42001767769432</v>
      </c>
      <c r="BN12" s="142">
        <v>0.11117919677543976</v>
      </c>
      <c r="BP12" s="322">
        <v>9.97969797812517</v>
      </c>
      <c r="BQ12" s="142">
        <v>9.2114974145687881E-3</v>
      </c>
      <c r="BR12" s="322">
        <v>49.899378903005356</v>
      </c>
      <c r="BS12" s="142">
        <v>4.6058307652309699E-2</v>
      </c>
      <c r="BT12" s="322">
        <v>374.46337027848517</v>
      </c>
      <c r="BU12" s="142">
        <v>0.34563855286319939</v>
      </c>
      <c r="BV12" s="322">
        <v>429.89508707098611</v>
      </c>
      <c r="BW12" s="142">
        <v>0.39680333931650213</v>
      </c>
      <c r="BX12" s="322">
        <v>99.331111224794</v>
      </c>
      <c r="BY12" s="142">
        <v>9.1684966442774879E-2</v>
      </c>
      <c r="BZ12" s="322">
        <v>97.278829006607978</v>
      </c>
      <c r="CA12" s="142">
        <v>8.9790661385825907E-2</v>
      </c>
      <c r="CB12" s="322">
        <v>22.54836543058579</v>
      </c>
      <c r="CC12" s="142">
        <v>2.0812674924819061E-2</v>
      </c>
      <c r="CD12" s="120"/>
      <c r="CE12" s="322">
        <v>7.4618505641702102</v>
      </c>
      <c r="CF12" s="142">
        <v>6.961727191516034E-3</v>
      </c>
      <c r="CG12" s="322">
        <v>29.78517913317754</v>
      </c>
      <c r="CH12" s="142">
        <v>2.7788856087695848E-2</v>
      </c>
      <c r="CI12" s="322">
        <v>187.13305799380103</v>
      </c>
      <c r="CJ12" s="142">
        <v>0.17459064438016725</v>
      </c>
      <c r="CK12" s="322">
        <v>490.54571594061275</v>
      </c>
      <c r="CL12" s="142">
        <v>0.45766736012425518</v>
      </c>
      <c r="CM12" s="322">
        <v>180.13500240206693</v>
      </c>
      <c r="CN12" s="142">
        <v>0.1680616267481807</v>
      </c>
      <c r="CO12" s="322">
        <v>124.60235941694482</v>
      </c>
      <c r="CP12" s="142">
        <v>0.11625100586243951</v>
      </c>
      <c r="CQ12" s="322">
        <v>52.175813425568748</v>
      </c>
      <c r="CR12" s="142">
        <v>4.8678779605745487E-2</v>
      </c>
      <c r="CT12" s="322">
        <v>0</v>
      </c>
      <c r="CU12" s="142">
        <v>0</v>
      </c>
      <c r="CV12" s="322">
        <v>5.9824475848139897</v>
      </c>
      <c r="CW12" s="142">
        <v>7.1005659454078593E-2</v>
      </c>
      <c r="CX12" s="322">
        <v>24.889877484200358</v>
      </c>
      <c r="CY12" s="142">
        <v>0.29541791038555665</v>
      </c>
      <c r="CZ12" s="322">
        <v>29.960521747463609</v>
      </c>
      <c r="DA12" s="142">
        <v>0.35560137788203661</v>
      </c>
      <c r="DB12" s="322">
        <v>13.49846827477967</v>
      </c>
      <c r="DC12" s="142">
        <v>0.16021329529132688</v>
      </c>
      <c r="DD12" s="322">
        <v>9.921794179321159</v>
      </c>
      <c r="DE12" s="142">
        <v>0.11776175698700123</v>
      </c>
      <c r="DF12" s="322">
        <v>0</v>
      </c>
      <c r="DG12" s="142">
        <v>0</v>
      </c>
      <c r="DI12" s="322">
        <v>2.4990866380053598</v>
      </c>
      <c r="DJ12" s="142">
        <v>5.3406242420545548E-3</v>
      </c>
      <c r="DK12" s="322">
        <v>6.50176341922581</v>
      </c>
      <c r="DL12" s="142">
        <v>1.3894466404148091E-2</v>
      </c>
      <c r="DM12" s="322">
        <v>84.470671451632484</v>
      </c>
      <c r="DN12" s="142">
        <v>0.18051639700545929</v>
      </c>
      <c r="DO12" s="322">
        <v>191.694303494265</v>
      </c>
      <c r="DP12" s="142">
        <v>0.40965656361651881</v>
      </c>
      <c r="DQ12" s="322">
        <v>110.36465520890877</v>
      </c>
      <c r="DR12" s="142">
        <v>0.23585262876085472</v>
      </c>
      <c r="DS12" s="322">
        <v>37.43635384839159</v>
      </c>
      <c r="DT12" s="142">
        <v>8.0002628102733134E-2</v>
      </c>
      <c r="DU12" s="322">
        <v>34.972216645739557</v>
      </c>
      <c r="DV12" s="142">
        <v>7.4736691868231231E-2</v>
      </c>
    </row>
    <row r="13" spans="1:126" s="119" customFormat="1" x14ac:dyDescent="0.2">
      <c r="A13" s="120"/>
      <c r="B13" s="153" t="s">
        <v>35</v>
      </c>
      <c r="C13" s="326">
        <v>16018.617075956427</v>
      </c>
      <c r="D13" s="155">
        <v>0.61045587376861443</v>
      </c>
      <c r="E13" s="326">
        <v>4235.9020606642343</v>
      </c>
      <c r="F13" s="155">
        <v>0.16142662511873965</v>
      </c>
      <c r="G13" s="326">
        <v>2919.75414538102</v>
      </c>
      <c r="H13" s="155">
        <v>0.1112693473822667</v>
      </c>
      <c r="I13" s="326">
        <v>296.92359585914812</v>
      </c>
      <c r="J13" s="155">
        <v>1.1315505720202302E-2</v>
      </c>
      <c r="K13" s="326">
        <v>2769.2207580059676</v>
      </c>
      <c r="L13" s="155">
        <v>0.10553264801017685</v>
      </c>
      <c r="M13" s="326">
        <v>26240.417635866797</v>
      </c>
      <c r="N13" s="884">
        <v>2.4491515690619248</v>
      </c>
      <c r="P13" s="326">
        <v>19048.966687414009</v>
      </c>
      <c r="Q13" s="680">
        <v>0.72593992030739896</v>
      </c>
      <c r="R13" s="326">
        <v>7086.5949478415168</v>
      </c>
      <c r="S13" s="680">
        <v>0.27006410668385028</v>
      </c>
      <c r="T13" s="304">
        <v>104.85600061127172</v>
      </c>
      <c r="U13" s="155">
        <v>3.9959730087507821E-3</v>
      </c>
      <c r="V13" s="326">
        <v>26240.417635866797</v>
      </c>
      <c r="W13" s="879"/>
      <c r="X13" s="120"/>
      <c r="Y13" s="153" t="s">
        <v>35</v>
      </c>
      <c r="Z13" s="326">
        <v>345.89511625282967</v>
      </c>
      <c r="AA13" s="155">
        <v>1.3181768714688513E-2</v>
      </c>
      <c r="AB13" s="326">
        <v>1865.1138023591216</v>
      </c>
      <c r="AC13" s="155">
        <v>7.107790082615853E-2</v>
      </c>
      <c r="AD13" s="326">
        <v>8045.9254390154656</v>
      </c>
      <c r="AE13" s="155">
        <v>0.30662337584207755</v>
      </c>
      <c r="AF13" s="326">
        <v>10829.624834196266</v>
      </c>
      <c r="AG13" s="155">
        <v>0.41270779240166355</v>
      </c>
      <c r="AH13" s="326">
        <v>5153.8584440431168</v>
      </c>
      <c r="AI13" s="155">
        <v>0.19640916221541188</v>
      </c>
      <c r="AJ13" s="326">
        <v>26240.417635866797</v>
      </c>
      <c r="AK13" s="880"/>
      <c r="AL13" s="502"/>
      <c r="AM13" s="153" t="s">
        <v>35</v>
      </c>
      <c r="AN13" s="326">
        <v>140.93549165563155</v>
      </c>
      <c r="AO13" s="155">
        <v>5.3709317287310779E-3</v>
      </c>
      <c r="AP13" s="326">
        <v>292.22294829100389</v>
      </c>
      <c r="AQ13" s="155">
        <v>1.1136368039035248E-2</v>
      </c>
      <c r="AR13" s="326">
        <v>1042.4843084844308</v>
      </c>
      <c r="AS13" s="155">
        <v>3.9728190417956902E-2</v>
      </c>
      <c r="AT13" s="326">
        <v>24764.774887435735</v>
      </c>
      <c r="AU13" s="155">
        <v>0.94376450981427673</v>
      </c>
      <c r="AV13" s="326">
        <v>26240.417635866801</v>
      </c>
      <c r="AY13" s="147"/>
      <c r="AZ13" s="153" t="s">
        <v>35</v>
      </c>
      <c r="BA13" s="326">
        <v>30.059127122112827</v>
      </c>
      <c r="BB13" s="155">
        <v>1.8765119972329496E-3</v>
      </c>
      <c r="BC13" s="326">
        <v>100.04749306224311</v>
      </c>
      <c r="BD13" s="155">
        <v>6.245701023243266E-3</v>
      </c>
      <c r="BE13" s="326">
        <v>1037.3553075952873</v>
      </c>
      <c r="BF13" s="155">
        <v>6.4759354860435089E-2</v>
      </c>
      <c r="BG13" s="326">
        <v>4772.1775115722548</v>
      </c>
      <c r="BH13" s="155">
        <v>0.2979144509756203</v>
      </c>
      <c r="BI13" s="326">
        <v>3698.6267698839711</v>
      </c>
      <c r="BJ13" s="155">
        <v>0.23089551066399636</v>
      </c>
      <c r="BK13" s="326">
        <v>4338.8320918905538</v>
      </c>
      <c r="BL13" s="155">
        <v>0.27086183977785699</v>
      </c>
      <c r="BM13" s="326">
        <v>2041.5187748300059</v>
      </c>
      <c r="BN13" s="155">
        <v>0.12744663070161522</v>
      </c>
      <c r="BP13" s="326">
        <v>54.963749854039335</v>
      </c>
      <c r="BQ13" s="155">
        <v>1.2975689491135317E-2</v>
      </c>
      <c r="BR13" s="326">
        <v>244.87170284193695</v>
      </c>
      <c r="BS13" s="155">
        <v>5.7808631865189648E-2</v>
      </c>
      <c r="BT13" s="326">
        <v>1629.2352817169974</v>
      </c>
      <c r="BU13" s="155">
        <v>0.38462534269772897</v>
      </c>
      <c r="BV13" s="326">
        <v>1512.5397296039232</v>
      </c>
      <c r="BW13" s="155">
        <v>0.35707618069118929</v>
      </c>
      <c r="BX13" s="326">
        <v>436.95035301188284</v>
      </c>
      <c r="BY13" s="155">
        <v>0.10315402640432257</v>
      </c>
      <c r="BZ13" s="326">
        <v>284.77508847770076</v>
      </c>
      <c r="CA13" s="155">
        <v>6.7228912377885572E-2</v>
      </c>
      <c r="CB13" s="326">
        <v>72.566155157754395</v>
      </c>
      <c r="CC13" s="155">
        <v>1.7131216472548765E-2</v>
      </c>
      <c r="CD13" s="120"/>
      <c r="CE13" s="326">
        <v>37.467328693756535</v>
      </c>
      <c r="CF13" s="155">
        <v>1.2832357393182895E-2</v>
      </c>
      <c r="CG13" s="326">
        <v>82.277675817066452</v>
      </c>
      <c r="CH13" s="155">
        <v>2.8179658875466529E-2</v>
      </c>
      <c r="CI13" s="326">
        <v>629.62623286477674</v>
      </c>
      <c r="CJ13" s="155">
        <v>0.21564357871049866</v>
      </c>
      <c r="CK13" s="326">
        <v>1430.7455866211708</v>
      </c>
      <c r="CL13" s="155">
        <v>0.49002262361184606</v>
      </c>
      <c r="CM13" s="326">
        <v>412.76371176714702</v>
      </c>
      <c r="CN13" s="155">
        <v>0.14136933838081167</v>
      </c>
      <c r="CO13" s="326">
        <v>229.64753681489063</v>
      </c>
      <c r="CP13" s="155">
        <v>7.8653039050629467E-2</v>
      </c>
      <c r="CQ13" s="326">
        <v>97.226072802211732</v>
      </c>
      <c r="CR13" s="155">
        <v>3.3299403977564694E-2</v>
      </c>
      <c r="CT13" s="326">
        <v>5.0019439038643796</v>
      </c>
      <c r="CU13" s="155">
        <v>1.6845895623051648E-2</v>
      </c>
      <c r="CV13" s="326">
        <v>21.00319064568809</v>
      </c>
      <c r="CW13" s="155">
        <v>7.0736010672763736E-2</v>
      </c>
      <c r="CX13" s="326">
        <v>109.96246256405757</v>
      </c>
      <c r="CY13" s="155">
        <v>0.37033925258072298</v>
      </c>
      <c r="CZ13" s="326">
        <v>99.991992001323439</v>
      </c>
      <c r="DA13" s="155">
        <v>0.33676000626355312</v>
      </c>
      <c r="DB13" s="326">
        <v>38.514909890555977</v>
      </c>
      <c r="DC13" s="155">
        <v>0.12971320039120882</v>
      </c>
      <c r="DD13" s="326">
        <v>22.449096853658666</v>
      </c>
      <c r="DE13" s="155">
        <v>7.5605634468699695E-2</v>
      </c>
      <c r="DF13" s="326">
        <v>0</v>
      </c>
      <c r="DG13" s="155">
        <v>0</v>
      </c>
      <c r="DI13" s="326">
        <v>9.98594041558251</v>
      </c>
      <c r="DJ13" s="155">
        <v>3.6060470754137653E-3</v>
      </c>
      <c r="DK13" s="326">
        <v>41.480372379284461</v>
      </c>
      <c r="DL13" s="155">
        <v>1.4979077511015491E-2</v>
      </c>
      <c r="DM13" s="326">
        <v>501.06809745966245</v>
      </c>
      <c r="DN13" s="155">
        <v>0.18094191155076653</v>
      </c>
      <c r="DO13" s="326">
        <v>1156.8832805367108</v>
      </c>
      <c r="DP13" s="155">
        <v>0.41776491714938163</v>
      </c>
      <c r="DQ13" s="326">
        <v>584.45501309501174</v>
      </c>
      <c r="DR13" s="155">
        <v>0.21105396216799277</v>
      </c>
      <c r="DS13" s="326">
        <v>350.23723494005458</v>
      </c>
      <c r="DT13" s="155">
        <v>0.12647501428966965</v>
      </c>
      <c r="DU13" s="326">
        <v>125.11081917966109</v>
      </c>
      <c r="DV13" s="155">
        <v>4.5179070255760186E-2</v>
      </c>
    </row>
    <row r="14" spans="1:126" s="119" customFormat="1" x14ac:dyDescent="0.2">
      <c r="A14" s="120">
        <v>97201</v>
      </c>
      <c r="B14" s="158" t="s">
        <v>32</v>
      </c>
      <c r="C14" s="322">
        <v>477.30625334045976</v>
      </c>
      <c r="D14" s="159">
        <v>0.63212435233160624</v>
      </c>
      <c r="E14" s="322">
        <v>125.19508284339931</v>
      </c>
      <c r="F14" s="159">
        <v>0.16580310880829019</v>
      </c>
      <c r="G14" s="322">
        <v>93.896312132549468</v>
      </c>
      <c r="H14" s="159">
        <v>0.12435233160621763</v>
      </c>
      <c r="I14" s="322">
        <v>12.71512560128274</v>
      </c>
      <c r="J14" s="159">
        <v>1.683937823834197E-2</v>
      </c>
      <c r="K14" s="322">
        <v>45.970069481560678</v>
      </c>
      <c r="L14" s="159">
        <v>6.0880829015544043E-2</v>
      </c>
      <c r="M14" s="327">
        <v>755.08284339925194</v>
      </c>
      <c r="N14" s="877">
        <v>2.4235751295336803</v>
      </c>
      <c r="P14" s="327">
        <v>616.19454836985528</v>
      </c>
      <c r="Q14" s="886">
        <v>0.81606217616580234</v>
      </c>
      <c r="R14" s="327">
        <v>132.04168893639755</v>
      </c>
      <c r="S14" s="886">
        <v>0.17487046632124334</v>
      </c>
      <c r="T14" s="684">
        <v>6.8466060929991102</v>
      </c>
      <c r="U14" s="159">
        <v>9.0673575129543108E-3</v>
      </c>
      <c r="V14" s="322">
        <v>755.08284339925194</v>
      </c>
      <c r="W14" s="879"/>
      <c r="X14" s="120"/>
      <c r="Y14" s="158" t="s">
        <v>32</v>
      </c>
      <c r="Z14" s="322">
        <v>14.671298770710855</v>
      </c>
      <c r="AA14" s="159">
        <v>1.9430051813471502E-2</v>
      </c>
      <c r="AB14" s="322">
        <v>29.342597541421707</v>
      </c>
      <c r="AC14" s="159">
        <v>3.8860103626942998E-2</v>
      </c>
      <c r="AD14" s="322">
        <v>207.35435595938011</v>
      </c>
      <c r="AE14" s="159">
        <v>0.2746113989637306</v>
      </c>
      <c r="AF14" s="322">
        <v>310.05344735435602</v>
      </c>
      <c r="AG14" s="159">
        <v>0.41062176165803099</v>
      </c>
      <c r="AH14" s="322">
        <v>193.66114377338332</v>
      </c>
      <c r="AI14" s="159">
        <v>0.25647668393782386</v>
      </c>
      <c r="AJ14" s="327">
        <v>755.08284339925206</v>
      </c>
      <c r="AK14" s="880"/>
      <c r="AL14" s="502"/>
      <c r="AM14" s="158" t="s">
        <v>32</v>
      </c>
      <c r="AN14" s="322">
        <v>5.8685195082843418</v>
      </c>
      <c r="AO14" s="159">
        <v>7.7720207253885992E-3</v>
      </c>
      <c r="AP14" s="322">
        <v>3.9123463388562278</v>
      </c>
      <c r="AQ14" s="159">
        <v>5.1813471502590658E-3</v>
      </c>
      <c r="AR14" s="322">
        <v>20.539818278995192</v>
      </c>
      <c r="AS14" s="159">
        <v>2.7202072538860089E-2</v>
      </c>
      <c r="AT14" s="322">
        <v>724.76215927311637</v>
      </c>
      <c r="AU14" s="159">
        <v>0.9598445595854922</v>
      </c>
      <c r="AV14" s="327">
        <v>755.08284339925217</v>
      </c>
      <c r="AY14" s="140">
        <v>97201</v>
      </c>
      <c r="AZ14" s="141" t="s">
        <v>32</v>
      </c>
      <c r="BA14" s="322">
        <v>0.97808658471405696</v>
      </c>
      <c r="BB14" s="142">
        <v>2.0491803278688526E-3</v>
      </c>
      <c r="BC14" s="322">
        <v>2.9342597541421709</v>
      </c>
      <c r="BD14" s="142">
        <v>6.1475409836065581E-3</v>
      </c>
      <c r="BE14" s="322">
        <v>18.583645109567083</v>
      </c>
      <c r="BF14" s="142">
        <v>3.8934426229508198E-2</v>
      </c>
      <c r="BG14" s="322">
        <v>129.10742918225552</v>
      </c>
      <c r="BH14" s="142">
        <v>0.27049180327868855</v>
      </c>
      <c r="BI14" s="322">
        <v>112.47995724211654</v>
      </c>
      <c r="BJ14" s="142">
        <v>0.23565573770491802</v>
      </c>
      <c r="BK14" s="322">
        <v>137.91020844468204</v>
      </c>
      <c r="BL14" s="142">
        <v>0.28893442622950821</v>
      </c>
      <c r="BM14" s="322">
        <v>75.312667022982396</v>
      </c>
      <c r="BN14" s="142">
        <v>0.15778688524590168</v>
      </c>
      <c r="BP14" s="322">
        <v>0.97808658471405696</v>
      </c>
      <c r="BQ14" s="142">
        <v>7.8124999999999991E-3</v>
      </c>
      <c r="BR14" s="322">
        <v>5.8685195082843418</v>
      </c>
      <c r="BS14" s="142">
        <v>4.6874999999999993E-2</v>
      </c>
      <c r="BT14" s="322">
        <v>29.342597541421707</v>
      </c>
      <c r="BU14" s="142">
        <v>0.23437499999999997</v>
      </c>
      <c r="BV14" s="322">
        <v>56.729021913415302</v>
      </c>
      <c r="BW14" s="142">
        <v>0.45312499999999994</v>
      </c>
      <c r="BX14" s="322">
        <v>18.583645109567083</v>
      </c>
      <c r="BY14" s="142">
        <v>0.1484375</v>
      </c>
      <c r="BZ14" s="322">
        <v>12.71512560128274</v>
      </c>
      <c r="CA14" s="142">
        <v>0.10156249999999999</v>
      </c>
      <c r="CB14" s="322">
        <v>0.97808658471405696</v>
      </c>
      <c r="CC14" s="142">
        <v>7.8124999999999991E-3</v>
      </c>
      <c r="CD14" s="120"/>
      <c r="CE14" s="322">
        <v>0.97808658471405696</v>
      </c>
      <c r="CF14" s="142"/>
      <c r="CG14" s="322">
        <v>1.9561731694281139</v>
      </c>
      <c r="CH14" s="142"/>
      <c r="CI14" s="322">
        <v>35.211117049706054</v>
      </c>
      <c r="CJ14" s="142"/>
      <c r="CK14" s="322">
        <v>44.013896312132559</v>
      </c>
      <c r="CL14" s="142"/>
      <c r="CM14" s="322">
        <v>7.8246926777124557</v>
      </c>
      <c r="CN14" s="142"/>
      <c r="CO14" s="322">
        <v>3.9123463388562278</v>
      </c>
      <c r="CP14" s="142"/>
      <c r="CQ14" s="322">
        <v>0</v>
      </c>
      <c r="CR14" s="142"/>
      <c r="CT14" s="322">
        <v>0</v>
      </c>
      <c r="CU14" s="142"/>
      <c r="CV14" s="322">
        <v>0</v>
      </c>
      <c r="CW14" s="142"/>
      <c r="CX14" s="322">
        <v>0.97808658471405696</v>
      </c>
      <c r="CY14" s="142"/>
      <c r="CZ14" s="322">
        <v>6.8466060929983987</v>
      </c>
      <c r="DA14" s="142"/>
      <c r="DB14" s="322">
        <v>0.97808658471405696</v>
      </c>
      <c r="DC14" s="142"/>
      <c r="DD14" s="322">
        <v>3.9123463388562278</v>
      </c>
      <c r="DE14" s="142"/>
      <c r="DF14" s="322">
        <v>0</v>
      </c>
      <c r="DG14" s="142"/>
      <c r="DI14" s="322">
        <v>0</v>
      </c>
      <c r="DJ14" s="142">
        <v>0</v>
      </c>
      <c r="DK14" s="322">
        <v>0.97808658471405696</v>
      </c>
      <c r="DL14" s="142">
        <v>2.1276595744680851E-2</v>
      </c>
      <c r="DM14" s="322">
        <v>8.8027792624265118</v>
      </c>
      <c r="DN14" s="142">
        <v>0.19148936170212763</v>
      </c>
      <c r="DO14" s="322">
        <v>17.605558524853027</v>
      </c>
      <c r="DP14" s="142">
        <v>0.38297872340425537</v>
      </c>
      <c r="DQ14" s="322">
        <v>10.758952431854627</v>
      </c>
      <c r="DR14" s="142">
        <v>0.23404255319148937</v>
      </c>
      <c r="DS14" s="322">
        <v>6.8466060929983987</v>
      </c>
      <c r="DT14" s="142">
        <v>0.14893617021276595</v>
      </c>
      <c r="DU14" s="322">
        <v>0.97808658471405696</v>
      </c>
      <c r="DV14" s="142">
        <v>2.1276595744680851E-2</v>
      </c>
    </row>
    <row r="15" spans="1:126" s="119" customFormat="1" x14ac:dyDescent="0.2">
      <c r="A15" s="120">
        <v>97203</v>
      </c>
      <c r="B15" s="141" t="s">
        <v>1</v>
      </c>
      <c r="C15" s="322">
        <v>993.69733853783907</v>
      </c>
      <c r="D15" s="142">
        <v>0.65837696335078544</v>
      </c>
      <c r="E15" s="322">
        <v>177.79872856541846</v>
      </c>
      <c r="F15" s="142">
        <v>0.11780104712041882</v>
      </c>
      <c r="G15" s="322">
        <v>166.9332507086429</v>
      </c>
      <c r="H15" s="142">
        <v>0.11060209424083768</v>
      </c>
      <c r="I15" s="322">
        <v>1.97554142850465</v>
      </c>
      <c r="J15" s="142">
        <v>1.3089005235602095E-3</v>
      </c>
      <c r="K15" s="322">
        <v>168.90879213714754</v>
      </c>
      <c r="L15" s="142">
        <v>0.11191099476439789</v>
      </c>
      <c r="M15" s="322">
        <v>1509.3136513775526</v>
      </c>
      <c r="N15" s="877">
        <v>2.3547120418848166</v>
      </c>
      <c r="P15" s="322">
        <v>1323.6127570981155</v>
      </c>
      <c r="Q15" s="882">
        <v>0.87696335078534038</v>
      </c>
      <c r="R15" s="322">
        <v>177.79872856541846</v>
      </c>
      <c r="S15" s="882">
        <v>0.11780104712041882</v>
      </c>
      <c r="T15" s="489">
        <v>7.9021657140186221</v>
      </c>
      <c r="U15" s="142">
        <v>5.2356020942408528E-3</v>
      </c>
      <c r="V15" s="322">
        <v>1509.3136513775526</v>
      </c>
      <c r="W15" s="879"/>
      <c r="X15" s="120"/>
      <c r="Y15" s="141" t="s">
        <v>1</v>
      </c>
      <c r="Z15" s="322">
        <v>6.9143949997662748</v>
      </c>
      <c r="AA15" s="142">
        <v>4.5811518324607326E-3</v>
      </c>
      <c r="AB15" s="322">
        <v>86.923822854204602</v>
      </c>
      <c r="AC15" s="142">
        <v>5.759162303664922E-2</v>
      </c>
      <c r="AD15" s="322">
        <v>372.38955927312657</v>
      </c>
      <c r="AE15" s="142">
        <v>0.24672774869109951</v>
      </c>
      <c r="AF15" s="322">
        <v>687.48841711961802</v>
      </c>
      <c r="AG15" s="142">
        <v>0.45549738219895275</v>
      </c>
      <c r="AH15" s="322">
        <v>355.59745713083697</v>
      </c>
      <c r="AI15" s="142">
        <v>0.2356020942408377</v>
      </c>
      <c r="AJ15" s="322">
        <v>1509.3136513775526</v>
      </c>
      <c r="AK15" s="880"/>
      <c r="AL15" s="502"/>
      <c r="AM15" s="141" t="s">
        <v>1</v>
      </c>
      <c r="AN15" s="322">
        <v>14.816560713784874</v>
      </c>
      <c r="AO15" s="142">
        <v>9.8167539267015689E-3</v>
      </c>
      <c r="AP15" s="322">
        <v>2.9633121427569749</v>
      </c>
      <c r="AQ15" s="142">
        <v>1.9633507853403136E-3</v>
      </c>
      <c r="AR15" s="322">
        <v>14.816560713784874</v>
      </c>
      <c r="AS15" s="142">
        <v>9.8167539267015689E-3</v>
      </c>
      <c r="AT15" s="322">
        <v>1476.717217807226</v>
      </c>
      <c r="AU15" s="142">
        <v>0.9784031413612565</v>
      </c>
      <c r="AV15" s="322">
        <v>1509.3136513775528</v>
      </c>
      <c r="AY15" s="140">
        <v>97203</v>
      </c>
      <c r="AZ15" s="141" t="s">
        <v>1</v>
      </c>
      <c r="BA15" s="322">
        <v>0</v>
      </c>
      <c r="BB15" s="142">
        <v>0</v>
      </c>
      <c r="BC15" s="322">
        <v>2.9633121427569749</v>
      </c>
      <c r="BD15" s="142">
        <v>2.9821073558648106E-3</v>
      </c>
      <c r="BE15" s="322">
        <v>34.571974998831372</v>
      </c>
      <c r="BF15" s="142">
        <v>3.4791252485089456E-2</v>
      </c>
      <c r="BG15" s="322">
        <v>275.58802927639869</v>
      </c>
      <c r="BH15" s="142">
        <v>0.27733598409542742</v>
      </c>
      <c r="BI15" s="322">
        <v>206.44407927873596</v>
      </c>
      <c r="BJ15" s="142">
        <v>0.20775347912524852</v>
      </c>
      <c r="BK15" s="322">
        <v>323.98879427476265</v>
      </c>
      <c r="BL15" s="142">
        <v>0.32604373757455268</v>
      </c>
      <c r="BM15" s="322">
        <v>150.14114856635339</v>
      </c>
      <c r="BN15" s="142">
        <v>0.15109343936381708</v>
      </c>
      <c r="BP15" s="322">
        <v>0</v>
      </c>
      <c r="BQ15" s="142">
        <v>0</v>
      </c>
      <c r="BR15" s="322">
        <v>10.865477856775573</v>
      </c>
      <c r="BS15" s="142">
        <v>6.1111111111111116E-2</v>
      </c>
      <c r="BT15" s="322">
        <v>62.229554997896479</v>
      </c>
      <c r="BU15" s="142">
        <v>0.35000000000000009</v>
      </c>
      <c r="BV15" s="322">
        <v>68.156179283410424</v>
      </c>
      <c r="BW15" s="142">
        <v>0.38333333333333341</v>
      </c>
      <c r="BX15" s="322">
        <v>19.755414285046498</v>
      </c>
      <c r="BY15" s="142">
        <v>0.11111111111111113</v>
      </c>
      <c r="BZ15" s="322">
        <v>13.828789999532548</v>
      </c>
      <c r="CA15" s="142">
        <v>7.7777777777777779E-2</v>
      </c>
      <c r="CB15" s="322">
        <v>2.9633121427569749</v>
      </c>
      <c r="CC15" s="142">
        <v>1.666666666666667E-2</v>
      </c>
      <c r="CD15" s="120"/>
      <c r="CE15" s="322">
        <v>0.98777071425232499</v>
      </c>
      <c r="CF15" s="142">
        <v>5.9171597633136102E-3</v>
      </c>
      <c r="CG15" s="322">
        <v>4.9388535712616246</v>
      </c>
      <c r="CH15" s="142">
        <v>2.9585798816568049E-2</v>
      </c>
      <c r="CI15" s="322">
        <v>53.33961856962555</v>
      </c>
      <c r="CJ15" s="142">
        <v>0.31952662721893493</v>
      </c>
      <c r="CK15" s="322">
        <v>64.205096426401127</v>
      </c>
      <c r="CL15" s="142">
        <v>0.38461538461538469</v>
      </c>
      <c r="CM15" s="322">
        <v>22.718726427803475</v>
      </c>
      <c r="CN15" s="142">
        <v>0.13609467455621305</v>
      </c>
      <c r="CO15" s="322">
        <v>12.841019285280224</v>
      </c>
      <c r="CP15" s="142">
        <v>7.6923076923076927E-2</v>
      </c>
      <c r="CQ15" s="322">
        <v>7.9021657140185999</v>
      </c>
      <c r="CR15" s="142">
        <v>4.7337278106508882E-2</v>
      </c>
      <c r="CT15" s="322">
        <v>0.98777071425232499</v>
      </c>
      <c r="CU15" s="142">
        <v>0.5</v>
      </c>
      <c r="CV15" s="322">
        <v>0</v>
      </c>
      <c r="CW15" s="142">
        <v>0</v>
      </c>
      <c r="CX15" s="322">
        <v>0</v>
      </c>
      <c r="CY15" s="142">
        <v>0</v>
      </c>
      <c r="CZ15" s="322">
        <v>0.98777071425232499</v>
      </c>
      <c r="DA15" s="142">
        <v>0.5</v>
      </c>
      <c r="DB15" s="322">
        <v>0</v>
      </c>
      <c r="DC15" s="142">
        <v>0</v>
      </c>
      <c r="DD15" s="322">
        <v>0</v>
      </c>
      <c r="DE15" s="142">
        <v>0</v>
      </c>
      <c r="DF15" s="322">
        <v>0</v>
      </c>
      <c r="DG15" s="142">
        <v>0</v>
      </c>
      <c r="DI15" s="322">
        <v>0</v>
      </c>
      <c r="DJ15" s="142">
        <v>0</v>
      </c>
      <c r="DK15" s="322">
        <v>4.9388535712616246</v>
      </c>
      <c r="DL15" s="142">
        <v>2.9239766081871347E-2</v>
      </c>
      <c r="DM15" s="322">
        <v>20.743184999298826</v>
      </c>
      <c r="DN15" s="142">
        <v>0.12280701754385968</v>
      </c>
      <c r="DO15" s="322">
        <v>70.131720711915065</v>
      </c>
      <c r="DP15" s="142">
        <v>0.41520467836257313</v>
      </c>
      <c r="DQ15" s="322">
        <v>33.584204284579052</v>
      </c>
      <c r="DR15" s="142">
        <v>0.19883040935672519</v>
      </c>
      <c r="DS15" s="322">
        <v>37.535287141588348</v>
      </c>
      <c r="DT15" s="142">
        <v>0.22222222222222227</v>
      </c>
      <c r="DU15" s="322">
        <v>1.97554142850465</v>
      </c>
      <c r="DV15" s="142">
        <v>1.1695906432748541E-2</v>
      </c>
    </row>
    <row r="16" spans="1:126" s="119" customFormat="1" x14ac:dyDescent="0.2">
      <c r="A16" s="120">
        <v>97211</v>
      </c>
      <c r="B16" s="141" t="s">
        <v>30</v>
      </c>
      <c r="C16" s="322">
        <v>152.97376093294463</v>
      </c>
      <c r="D16" s="881">
        <v>0.57692307692307687</v>
      </c>
      <c r="E16" s="322">
        <v>50.991253644314874</v>
      </c>
      <c r="F16" s="142">
        <v>0.19230769230769229</v>
      </c>
      <c r="G16" s="322">
        <v>25.495626822157437</v>
      </c>
      <c r="H16" s="142">
        <v>9.6153846153846145E-2</v>
      </c>
      <c r="I16" s="322">
        <v>5.0991253644314876</v>
      </c>
      <c r="J16" s="142">
        <v>1.9230769230769228E-2</v>
      </c>
      <c r="K16" s="322">
        <v>30.594752186588927</v>
      </c>
      <c r="L16" s="142">
        <v>0.11538461538461539</v>
      </c>
      <c r="M16" s="322">
        <v>265.15451895043736</v>
      </c>
      <c r="N16" s="877">
        <v>2.2242647058823501</v>
      </c>
      <c r="P16" s="322">
        <v>225.21137026239074</v>
      </c>
      <c r="Q16" s="882">
        <v>0.84935897435897445</v>
      </c>
      <c r="R16" s="322">
        <v>38.243440233236164</v>
      </c>
      <c r="S16" s="882">
        <v>0.14423076923076925</v>
      </c>
      <c r="T16" s="489">
        <v>1.6997084548104553</v>
      </c>
      <c r="U16" s="142">
        <v>6.4102564102562574E-3</v>
      </c>
      <c r="V16" s="322">
        <v>265.15451895043736</v>
      </c>
      <c r="W16" s="879"/>
      <c r="X16" s="120"/>
      <c r="Y16" s="141" t="s">
        <v>30</v>
      </c>
      <c r="Z16" s="322">
        <v>0.84985422740524796</v>
      </c>
      <c r="AA16" s="142">
        <v>3.2051282051282046E-3</v>
      </c>
      <c r="AB16" s="322">
        <v>23.795918367346943</v>
      </c>
      <c r="AC16" s="142">
        <v>8.9743589743589716E-2</v>
      </c>
      <c r="AD16" s="322">
        <v>88.384839650145793</v>
      </c>
      <c r="AE16" s="142">
        <v>0.33333333333333326</v>
      </c>
      <c r="AF16" s="322">
        <v>83.285714285714306</v>
      </c>
      <c r="AG16" s="142">
        <v>0.31410256410256404</v>
      </c>
      <c r="AH16" s="322">
        <v>68.838192419825091</v>
      </c>
      <c r="AI16" s="142">
        <v>0.25961538461538458</v>
      </c>
      <c r="AJ16" s="322">
        <v>265.15451895043742</v>
      </c>
      <c r="AK16" s="880"/>
      <c r="AL16" s="502"/>
      <c r="AM16" s="141" t="s">
        <v>30</v>
      </c>
      <c r="AN16" s="322">
        <v>0</v>
      </c>
      <c r="AO16" s="142">
        <v>0</v>
      </c>
      <c r="AP16" s="322">
        <v>0</v>
      </c>
      <c r="AQ16" s="142">
        <v>0</v>
      </c>
      <c r="AR16" s="322">
        <v>0.84985422740524796</v>
      </c>
      <c r="AS16" s="142">
        <v>3.2051282051282046E-3</v>
      </c>
      <c r="AT16" s="322">
        <v>264.30466472303215</v>
      </c>
      <c r="AU16" s="142">
        <v>0.9967948717948717</v>
      </c>
      <c r="AV16" s="322">
        <v>265.15451895043742</v>
      </c>
      <c r="AY16" s="140">
        <v>97211</v>
      </c>
      <c r="AZ16" s="141" t="s">
        <v>30</v>
      </c>
      <c r="BA16" s="322">
        <v>0</v>
      </c>
      <c r="BB16" s="142">
        <v>0</v>
      </c>
      <c r="BC16" s="322">
        <v>2.5495626822157438</v>
      </c>
      <c r="BD16" s="142">
        <v>1.6666666666666666E-2</v>
      </c>
      <c r="BE16" s="322">
        <v>3.3994169096209919</v>
      </c>
      <c r="BF16" s="142">
        <v>2.2222222222222223E-2</v>
      </c>
      <c r="BG16" s="322">
        <v>27.195335276967935</v>
      </c>
      <c r="BH16" s="142">
        <v>0.17777777777777778</v>
      </c>
      <c r="BI16" s="322">
        <v>24.645772594752192</v>
      </c>
      <c r="BJ16" s="142">
        <v>0.16111111111111112</v>
      </c>
      <c r="BK16" s="322">
        <v>45.892128279883394</v>
      </c>
      <c r="BL16" s="142">
        <v>0.30000000000000004</v>
      </c>
      <c r="BM16" s="322">
        <v>49.291545189504383</v>
      </c>
      <c r="BN16" s="142">
        <v>0.32222222222222224</v>
      </c>
      <c r="BP16" s="322">
        <v>0</v>
      </c>
      <c r="BQ16" s="142">
        <v>0</v>
      </c>
      <c r="BR16" s="322">
        <v>0.84985422740524796</v>
      </c>
      <c r="BS16" s="142">
        <v>1.6666666666666666E-2</v>
      </c>
      <c r="BT16" s="322">
        <v>12.74781341107872</v>
      </c>
      <c r="BU16" s="142">
        <v>0.25000000000000006</v>
      </c>
      <c r="BV16" s="322">
        <v>13.597667638483967</v>
      </c>
      <c r="BW16" s="142">
        <v>0.26666666666666666</v>
      </c>
      <c r="BX16" s="322">
        <v>9.3483965014577279</v>
      </c>
      <c r="BY16" s="142">
        <v>0.18333333333333335</v>
      </c>
      <c r="BZ16" s="322">
        <v>11.048104956268224</v>
      </c>
      <c r="CA16" s="142">
        <v>0.2166666666666667</v>
      </c>
      <c r="CB16" s="322">
        <v>3.3994169096209919</v>
      </c>
      <c r="CC16" s="142">
        <v>6.6666666666666666E-2</v>
      </c>
      <c r="CD16" s="120"/>
      <c r="CE16" s="322">
        <v>0</v>
      </c>
      <c r="CF16" s="142">
        <v>0</v>
      </c>
      <c r="CG16" s="322">
        <v>1.6997084548104959</v>
      </c>
      <c r="CH16" s="142">
        <v>6.6666666666666666E-2</v>
      </c>
      <c r="CI16" s="322">
        <v>2.5495626822157438</v>
      </c>
      <c r="CJ16" s="142">
        <v>0.1</v>
      </c>
      <c r="CK16" s="322">
        <v>10.198250728862975</v>
      </c>
      <c r="CL16" s="142">
        <v>0.4</v>
      </c>
      <c r="CM16" s="322">
        <v>6.7988338192419837</v>
      </c>
      <c r="CN16" s="142">
        <v>0.26666666666666666</v>
      </c>
      <c r="CO16" s="322">
        <v>2.5495626822157438</v>
      </c>
      <c r="CP16" s="142">
        <v>0.1</v>
      </c>
      <c r="CQ16" s="322">
        <v>1.6997084548104959</v>
      </c>
      <c r="CR16" s="142">
        <v>6.6666666666666666E-2</v>
      </c>
      <c r="CT16" s="322">
        <v>0</v>
      </c>
      <c r="CU16" s="142">
        <v>0</v>
      </c>
      <c r="CV16" s="322">
        <v>0</v>
      </c>
      <c r="CW16" s="142">
        <v>0</v>
      </c>
      <c r="CX16" s="322">
        <v>2.5495626822157438</v>
      </c>
      <c r="CY16" s="142">
        <v>0.5</v>
      </c>
      <c r="CZ16" s="322">
        <v>0</v>
      </c>
      <c r="DA16" s="142">
        <v>0</v>
      </c>
      <c r="DB16" s="322">
        <v>0.84985422740524796</v>
      </c>
      <c r="DC16" s="142">
        <v>0.16666666666666669</v>
      </c>
      <c r="DD16" s="322">
        <v>0.84985422740524796</v>
      </c>
      <c r="DE16" s="142">
        <v>0.16666666666666669</v>
      </c>
      <c r="DF16" s="322">
        <v>0.84985422740524796</v>
      </c>
      <c r="DG16" s="142">
        <v>0.16666666666666669</v>
      </c>
      <c r="DI16" s="322">
        <v>0</v>
      </c>
      <c r="DJ16" s="142">
        <v>0</v>
      </c>
      <c r="DK16" s="322">
        <v>2.5495626822157438</v>
      </c>
      <c r="DL16" s="142">
        <v>8.3333333333333329E-2</v>
      </c>
      <c r="DM16" s="322">
        <v>3.3994169096209919</v>
      </c>
      <c r="DN16" s="142">
        <v>0.1111111111111111</v>
      </c>
      <c r="DO16" s="322">
        <v>10.198250728862975</v>
      </c>
      <c r="DP16" s="142">
        <v>0.33333333333333331</v>
      </c>
      <c r="DQ16" s="322">
        <v>7.6486880466472318</v>
      </c>
      <c r="DR16" s="142">
        <v>0.25</v>
      </c>
      <c r="DS16" s="322">
        <v>4.2492711370262404</v>
      </c>
      <c r="DT16" s="142">
        <v>0.1388888888888889</v>
      </c>
      <c r="DU16" s="322">
        <v>2.5495626822157438</v>
      </c>
      <c r="DV16" s="142">
        <v>8.3333333333333329E-2</v>
      </c>
    </row>
    <row r="17" spans="1:126" s="119" customFormat="1" x14ac:dyDescent="0.2">
      <c r="A17" s="120">
        <v>97214</v>
      </c>
      <c r="B17" s="141" t="s">
        <v>11</v>
      </c>
      <c r="C17" s="322">
        <v>2014</v>
      </c>
      <c r="D17" s="142">
        <v>0.67651998656365464</v>
      </c>
      <c r="E17" s="322">
        <v>431</v>
      </c>
      <c r="F17" s="142">
        <v>0.14477662075915351</v>
      </c>
      <c r="G17" s="322">
        <v>223</v>
      </c>
      <c r="H17" s="142">
        <v>7.4907625125965743E-2</v>
      </c>
      <c r="I17" s="322">
        <v>38</v>
      </c>
      <c r="J17" s="142">
        <v>1.2764528048370843E-2</v>
      </c>
      <c r="K17" s="322">
        <v>271</v>
      </c>
      <c r="L17" s="142">
        <v>9.103123950285523E-2</v>
      </c>
      <c r="M17" s="322">
        <v>2977</v>
      </c>
      <c r="N17" s="877">
        <v>2.3909976486395705</v>
      </c>
      <c r="P17" s="322">
        <v>2544</v>
      </c>
      <c r="Q17" s="882">
        <v>0.85455156197514281</v>
      </c>
      <c r="R17" s="322">
        <v>400</v>
      </c>
      <c r="S17" s="882">
        <v>0.13436345314074571</v>
      </c>
      <c r="T17" s="489">
        <v>33</v>
      </c>
      <c r="U17" s="142">
        <v>1.1084984884111521E-2</v>
      </c>
      <c r="V17" s="322">
        <v>2977</v>
      </c>
      <c r="W17" s="879"/>
      <c r="X17" s="120"/>
      <c r="Y17" s="141" t="s">
        <v>11</v>
      </c>
      <c r="Z17" s="322">
        <v>31</v>
      </c>
      <c r="AA17" s="142">
        <v>1.0413167618407793E-2</v>
      </c>
      <c r="AB17" s="322">
        <v>167</v>
      </c>
      <c r="AC17" s="142">
        <v>5.6096741686261338E-2</v>
      </c>
      <c r="AD17" s="322">
        <v>623</v>
      </c>
      <c r="AE17" s="142">
        <v>0.20927107826671146</v>
      </c>
      <c r="AF17" s="322">
        <v>1205</v>
      </c>
      <c r="AG17" s="142">
        <v>0.40476990258649648</v>
      </c>
      <c r="AH17" s="322">
        <v>951</v>
      </c>
      <c r="AI17" s="142">
        <v>0.31944910984212294</v>
      </c>
      <c r="AJ17" s="322">
        <v>2977</v>
      </c>
      <c r="AK17" s="880"/>
      <c r="AL17" s="502"/>
      <c r="AM17" s="141" t="s">
        <v>11</v>
      </c>
      <c r="AN17" s="322">
        <v>30</v>
      </c>
      <c r="AO17" s="142">
        <v>1.0077258985555929E-2</v>
      </c>
      <c r="AP17" s="322">
        <v>20</v>
      </c>
      <c r="AQ17" s="142">
        <v>6.7181726570372862E-3</v>
      </c>
      <c r="AR17" s="322">
        <v>76</v>
      </c>
      <c r="AS17" s="142">
        <v>2.5529056096741685E-2</v>
      </c>
      <c r="AT17" s="322">
        <v>2851</v>
      </c>
      <c r="AU17" s="142">
        <v>0.95767551226066505</v>
      </c>
      <c r="AV17" s="322">
        <v>2977</v>
      </c>
      <c r="AY17" s="140">
        <v>97214</v>
      </c>
      <c r="AZ17" s="141" t="s">
        <v>11</v>
      </c>
      <c r="BA17" s="322">
        <v>1</v>
      </c>
      <c r="BB17" s="142">
        <v>4.965243296921549E-4</v>
      </c>
      <c r="BC17" s="322">
        <v>11</v>
      </c>
      <c r="BD17" s="142">
        <v>5.4617676266137038E-3</v>
      </c>
      <c r="BE17" s="322">
        <v>108</v>
      </c>
      <c r="BF17" s="142">
        <v>5.3624627606752732E-2</v>
      </c>
      <c r="BG17" s="322">
        <v>523</v>
      </c>
      <c r="BH17" s="142">
        <v>0.25968222442899702</v>
      </c>
      <c r="BI17" s="322">
        <v>431</v>
      </c>
      <c r="BJ17" s="142">
        <v>0.21400198609731877</v>
      </c>
      <c r="BK17" s="322">
        <v>613</v>
      </c>
      <c r="BL17" s="142">
        <v>0.30436941410129098</v>
      </c>
      <c r="BM17" s="322">
        <v>327</v>
      </c>
      <c r="BN17" s="142">
        <v>0.16236345580933464</v>
      </c>
      <c r="BP17" s="322">
        <v>4</v>
      </c>
      <c r="BQ17" s="142">
        <v>9.2807424593967514E-3</v>
      </c>
      <c r="BR17" s="322">
        <v>21</v>
      </c>
      <c r="BS17" s="142">
        <v>4.8723897911832945E-2</v>
      </c>
      <c r="BT17" s="322">
        <v>128</v>
      </c>
      <c r="BU17" s="142">
        <v>0.29698375870069604</v>
      </c>
      <c r="BV17" s="322">
        <v>172</v>
      </c>
      <c r="BW17" s="142">
        <v>0.39907192575406031</v>
      </c>
      <c r="BX17" s="322">
        <v>53</v>
      </c>
      <c r="BY17" s="142">
        <v>0.12296983758700696</v>
      </c>
      <c r="BZ17" s="322">
        <v>34</v>
      </c>
      <c r="CA17" s="142">
        <v>7.8886310904872387E-2</v>
      </c>
      <c r="CB17" s="322">
        <v>19</v>
      </c>
      <c r="CC17" s="142">
        <v>4.4083526682134569E-2</v>
      </c>
      <c r="CD17" s="120"/>
      <c r="CE17" s="322">
        <v>6</v>
      </c>
      <c r="CF17" s="142">
        <v>2.6905829596412557E-2</v>
      </c>
      <c r="CG17" s="322">
        <v>11</v>
      </c>
      <c r="CH17" s="142">
        <v>4.9327354260089683E-2</v>
      </c>
      <c r="CI17" s="322">
        <v>33</v>
      </c>
      <c r="CJ17" s="142">
        <v>0.14798206278026907</v>
      </c>
      <c r="CK17" s="322">
        <v>104</v>
      </c>
      <c r="CL17" s="142">
        <v>0.46636771300448432</v>
      </c>
      <c r="CM17" s="322">
        <v>42</v>
      </c>
      <c r="CN17" s="142">
        <v>0.18834080717488788</v>
      </c>
      <c r="CO17" s="322">
        <v>23</v>
      </c>
      <c r="CP17" s="142">
        <v>0.1031390134529148</v>
      </c>
      <c r="CQ17" s="322">
        <v>4</v>
      </c>
      <c r="CR17" s="142">
        <v>1.7937219730941704E-2</v>
      </c>
      <c r="CT17" s="322">
        <v>2</v>
      </c>
      <c r="CU17" s="142">
        <v>5.2631578947368418E-2</v>
      </c>
      <c r="CV17" s="322">
        <v>4</v>
      </c>
      <c r="CW17" s="142">
        <v>0.10526315789473684</v>
      </c>
      <c r="CX17" s="322">
        <v>10</v>
      </c>
      <c r="CY17" s="142">
        <v>0.26315789473684209</v>
      </c>
      <c r="CZ17" s="322">
        <v>13</v>
      </c>
      <c r="DA17" s="142">
        <v>0.34210526315789475</v>
      </c>
      <c r="DB17" s="322">
        <v>6</v>
      </c>
      <c r="DC17" s="142">
        <v>0.15789473684210525</v>
      </c>
      <c r="DD17" s="322">
        <v>2</v>
      </c>
      <c r="DE17" s="142">
        <v>5.2631578947368418E-2</v>
      </c>
      <c r="DF17" s="322">
        <v>1</v>
      </c>
      <c r="DG17" s="142">
        <v>2.6315789473684209E-2</v>
      </c>
      <c r="DI17" s="322">
        <v>0</v>
      </c>
      <c r="DJ17" s="142">
        <v>0</v>
      </c>
      <c r="DK17" s="322">
        <v>5</v>
      </c>
      <c r="DL17" s="142">
        <v>1.8450184501845018E-2</v>
      </c>
      <c r="DM17" s="322">
        <v>38</v>
      </c>
      <c r="DN17" s="142">
        <v>0.14022140221402213</v>
      </c>
      <c r="DO17" s="322">
        <v>93</v>
      </c>
      <c r="DP17" s="142">
        <v>0.34317343173431736</v>
      </c>
      <c r="DQ17" s="322">
        <v>66</v>
      </c>
      <c r="DR17" s="142">
        <v>0.24354243542435425</v>
      </c>
      <c r="DS17" s="322">
        <v>47</v>
      </c>
      <c r="DT17" s="142">
        <v>0.17343173431734318</v>
      </c>
      <c r="DU17" s="322">
        <v>22</v>
      </c>
      <c r="DV17" s="142">
        <v>8.1180811808118078E-2</v>
      </c>
    </row>
    <row r="18" spans="1:126" s="119" customFormat="1" x14ac:dyDescent="0.2">
      <c r="A18" s="120">
        <v>97215</v>
      </c>
      <c r="B18" s="141" t="s">
        <v>12</v>
      </c>
      <c r="C18" s="322">
        <v>282.94425087108004</v>
      </c>
      <c r="D18" s="142">
        <v>0.69789227166276346</v>
      </c>
      <c r="E18" s="322">
        <v>37.979094076655045</v>
      </c>
      <c r="F18" s="142">
        <v>9.3676814988290419E-2</v>
      </c>
      <c r="G18" s="322">
        <v>13.292682926829261</v>
      </c>
      <c r="H18" s="142">
        <v>3.2786885245901634E-2</v>
      </c>
      <c r="I18" s="322">
        <v>0</v>
      </c>
      <c r="J18" s="142">
        <v>0</v>
      </c>
      <c r="K18" s="322">
        <v>71.21080139372819</v>
      </c>
      <c r="L18" s="142">
        <v>0.1756440281030445</v>
      </c>
      <c r="M18" s="322">
        <v>405.42682926829252</v>
      </c>
      <c r="N18" s="877">
        <v>2.688524590163937</v>
      </c>
      <c r="P18" s="322">
        <v>375.9930313588855</v>
      </c>
      <c r="Q18" s="882">
        <v>0.92740046838407653</v>
      </c>
      <c r="R18" s="322">
        <v>30.383275261324084</v>
      </c>
      <c r="S18" s="882">
        <v>7.4941451990632457E-2</v>
      </c>
      <c r="T18" s="489">
        <v>-0.94947735191706428</v>
      </c>
      <c r="U18" s="142">
        <v>-2.3419203747089578E-3</v>
      </c>
      <c r="V18" s="322">
        <v>405.42682926829252</v>
      </c>
      <c r="W18" s="879"/>
      <c r="X18" s="120"/>
      <c r="Y18" s="141" t="s">
        <v>12</v>
      </c>
      <c r="Z18" s="322">
        <v>2.8484320557491278</v>
      </c>
      <c r="AA18" s="142">
        <v>7.025761124121779E-3</v>
      </c>
      <c r="AB18" s="322">
        <v>11.393728222996511</v>
      </c>
      <c r="AC18" s="142">
        <v>2.8103044496487116E-2</v>
      </c>
      <c r="AD18" s="322">
        <v>86.402439024390205</v>
      </c>
      <c r="AE18" s="142">
        <v>0.21311475409836061</v>
      </c>
      <c r="AF18" s="322">
        <v>160.46167247386754</v>
      </c>
      <c r="AG18" s="142">
        <v>0.39578454332552687</v>
      </c>
      <c r="AH18" s="322">
        <v>144.32055749128915</v>
      </c>
      <c r="AI18" s="142">
        <v>0.35597189695550346</v>
      </c>
      <c r="AJ18" s="322">
        <v>405.42682926829258</v>
      </c>
      <c r="AK18" s="880"/>
      <c r="AL18" s="502"/>
      <c r="AM18" s="141" t="s">
        <v>12</v>
      </c>
      <c r="AN18" s="322">
        <v>18.989547038327515</v>
      </c>
      <c r="AO18" s="142">
        <v>4.6838407494145196E-2</v>
      </c>
      <c r="AP18" s="322">
        <v>0.94947735191637594</v>
      </c>
      <c r="AQ18" s="142">
        <v>2.3419203747072604E-3</v>
      </c>
      <c r="AR18" s="322">
        <v>3.7979094076655038</v>
      </c>
      <c r="AS18" s="142">
        <v>9.3676814988290415E-3</v>
      </c>
      <c r="AT18" s="322">
        <v>381.68989547038308</v>
      </c>
      <c r="AU18" s="142">
        <v>0.94145199063231855</v>
      </c>
      <c r="AV18" s="322">
        <v>405.42682926829247</v>
      </c>
      <c r="AY18" s="140">
        <v>97215</v>
      </c>
      <c r="AZ18" s="141" t="s">
        <v>12</v>
      </c>
      <c r="BA18" s="322">
        <v>0.94947735191637594</v>
      </c>
      <c r="BB18" s="142">
        <v>3.3557046979865771E-3</v>
      </c>
      <c r="BC18" s="322">
        <v>2.8484320557491278</v>
      </c>
      <c r="BD18" s="142">
        <v>1.0067114093959731E-2</v>
      </c>
      <c r="BE18" s="322">
        <v>18.989547038327522</v>
      </c>
      <c r="BF18" s="142">
        <v>6.7114093959731558E-2</v>
      </c>
      <c r="BG18" s="322">
        <v>77.857142857142833</v>
      </c>
      <c r="BH18" s="142">
        <v>0.27516778523489932</v>
      </c>
      <c r="BI18" s="322">
        <v>52.221254355400681</v>
      </c>
      <c r="BJ18" s="142">
        <v>0.18456375838926176</v>
      </c>
      <c r="BK18" s="322">
        <v>78.806620209059204</v>
      </c>
      <c r="BL18" s="142">
        <v>0.27852348993288589</v>
      </c>
      <c r="BM18" s="322">
        <v>51.271777003484303</v>
      </c>
      <c r="BN18" s="142">
        <v>0.18120805369127516</v>
      </c>
      <c r="BP18" s="322">
        <v>0</v>
      </c>
      <c r="BQ18" s="142">
        <v>0</v>
      </c>
      <c r="BR18" s="322">
        <v>0.94947735191637594</v>
      </c>
      <c r="BS18" s="142">
        <v>2.4999999999999994E-2</v>
      </c>
      <c r="BT18" s="322">
        <v>7.5958188153310076</v>
      </c>
      <c r="BU18" s="142">
        <v>0.19999999999999996</v>
      </c>
      <c r="BV18" s="322">
        <v>12.343205574912888</v>
      </c>
      <c r="BW18" s="142">
        <v>0.32499999999999996</v>
      </c>
      <c r="BX18" s="322">
        <v>11.393728222996511</v>
      </c>
      <c r="BY18" s="142">
        <v>0.29999999999999993</v>
      </c>
      <c r="BZ18" s="322">
        <v>5.6968641114982557</v>
      </c>
      <c r="CA18" s="142">
        <v>0.14999999999999997</v>
      </c>
      <c r="CB18" s="322">
        <v>0</v>
      </c>
      <c r="CC18" s="142">
        <v>0</v>
      </c>
      <c r="CE18" s="322">
        <v>0</v>
      </c>
      <c r="CF18" s="142">
        <v>0</v>
      </c>
      <c r="CG18" s="322">
        <v>0.94947735191637594</v>
      </c>
      <c r="CH18" s="142">
        <v>7.1428571428571438E-2</v>
      </c>
      <c r="CI18" s="322">
        <v>6.6463414634146316</v>
      </c>
      <c r="CJ18" s="142">
        <v>0.50000000000000011</v>
      </c>
      <c r="CK18" s="322">
        <v>5.6968641114982557</v>
      </c>
      <c r="CL18" s="142">
        <v>0.4285714285714286</v>
      </c>
      <c r="CM18" s="322">
        <v>0</v>
      </c>
      <c r="CN18" s="142">
        <v>0</v>
      </c>
      <c r="CO18" s="322">
        <v>0</v>
      </c>
      <c r="CP18" s="142">
        <v>0</v>
      </c>
      <c r="CQ18" s="322">
        <v>0</v>
      </c>
      <c r="CR18" s="142">
        <v>0</v>
      </c>
      <c r="CT18" s="322">
        <v>0</v>
      </c>
      <c r="CU18" s="142"/>
      <c r="CV18" s="322">
        <v>0</v>
      </c>
      <c r="CW18" s="142"/>
      <c r="CX18" s="322">
        <v>0</v>
      </c>
      <c r="CY18" s="142"/>
      <c r="CZ18" s="322">
        <v>0</v>
      </c>
      <c r="DA18" s="142"/>
      <c r="DB18" s="322">
        <v>0</v>
      </c>
      <c r="DC18" s="142"/>
      <c r="DD18" s="322">
        <v>0</v>
      </c>
      <c r="DE18" s="142"/>
      <c r="DF18" s="322">
        <v>0</v>
      </c>
      <c r="DG18" s="142"/>
      <c r="DI18" s="322">
        <v>0</v>
      </c>
      <c r="DJ18" s="142">
        <v>0</v>
      </c>
      <c r="DK18" s="322">
        <v>0.94947735191637594</v>
      </c>
      <c r="DL18" s="142">
        <v>1.3333333333333334E-2</v>
      </c>
      <c r="DM18" s="322">
        <v>6.6463414634146316</v>
      </c>
      <c r="DN18" s="142">
        <v>9.3333333333333338E-2</v>
      </c>
      <c r="DO18" s="322">
        <v>26.585365853658526</v>
      </c>
      <c r="DP18" s="142">
        <v>0.37333333333333335</v>
      </c>
      <c r="DQ18" s="322">
        <v>21.837979094076648</v>
      </c>
      <c r="DR18" s="142">
        <v>0.3066666666666667</v>
      </c>
      <c r="DS18" s="322">
        <v>11.393728222996511</v>
      </c>
      <c r="DT18" s="142">
        <v>0.16</v>
      </c>
      <c r="DU18" s="322">
        <v>3.7979094076655038</v>
      </c>
      <c r="DV18" s="142">
        <v>5.3333333333333337E-2</v>
      </c>
    </row>
    <row r="19" spans="1:126" s="119" customFormat="1" x14ac:dyDescent="0.2">
      <c r="A19" s="120">
        <v>97216</v>
      </c>
      <c r="B19" s="144" t="s">
        <v>13</v>
      </c>
      <c r="C19" s="322">
        <v>979.98518294526377</v>
      </c>
      <c r="D19" s="145">
        <v>0.64473684210526316</v>
      </c>
      <c r="E19" s="322">
        <v>222.10190504989328</v>
      </c>
      <c r="F19" s="145">
        <v>0.14612188365650969</v>
      </c>
      <c r="G19" s="322">
        <v>196.8391291200476</v>
      </c>
      <c r="H19" s="145">
        <v>0.12950138504155123</v>
      </c>
      <c r="I19" s="322">
        <v>10.526156637435699</v>
      </c>
      <c r="J19" s="145">
        <v>6.9252077562326859E-3</v>
      </c>
      <c r="K19" s="322">
        <v>110.52464469307485</v>
      </c>
      <c r="L19" s="145">
        <v>7.2714681440443199E-2</v>
      </c>
      <c r="M19" s="324">
        <v>1519.9770184457152</v>
      </c>
      <c r="N19" s="877">
        <v>2.5535081502480548</v>
      </c>
      <c r="P19" s="324">
        <v>1289.4541880858781</v>
      </c>
      <c r="Q19" s="883">
        <v>0.84833795013850721</v>
      </c>
      <c r="R19" s="324">
        <v>231.57544602358632</v>
      </c>
      <c r="S19" s="883">
        <v>0.15235457063711971</v>
      </c>
      <c r="T19" s="673">
        <v>-1.0526156637491795</v>
      </c>
      <c r="U19" s="145">
        <v>-6.9252077562695911E-4</v>
      </c>
      <c r="V19" s="322">
        <v>1519.9770184457152</v>
      </c>
      <c r="W19" s="879"/>
      <c r="X19" s="120"/>
      <c r="Y19" s="144" t="s">
        <v>13</v>
      </c>
      <c r="Z19" s="322">
        <v>13.68400362866641</v>
      </c>
      <c r="AA19" s="145">
        <v>9.0027700831024939E-3</v>
      </c>
      <c r="AB19" s="322">
        <v>124.20864832174126</v>
      </c>
      <c r="AC19" s="145">
        <v>8.1717451523545717E-2</v>
      </c>
      <c r="AD19" s="322">
        <v>373.67856062896732</v>
      </c>
      <c r="AE19" s="145">
        <v>0.24584487534626037</v>
      </c>
      <c r="AF19" s="322">
        <v>592.62261868762982</v>
      </c>
      <c r="AG19" s="145">
        <v>0.38988919667590027</v>
      </c>
      <c r="AH19" s="322">
        <v>415.78318717871019</v>
      </c>
      <c r="AI19" s="145">
        <v>0.27354570637119119</v>
      </c>
      <c r="AJ19" s="324">
        <v>1519.977018445715</v>
      </c>
      <c r="AK19" s="880"/>
      <c r="AL19" s="502"/>
      <c r="AM19" s="144" t="s">
        <v>13</v>
      </c>
      <c r="AN19" s="322">
        <v>17.894466283640689</v>
      </c>
      <c r="AO19" s="145">
        <v>1.1772853185595568E-2</v>
      </c>
      <c r="AP19" s="322">
        <v>4.2104626549742799</v>
      </c>
      <c r="AQ19" s="145">
        <v>2.7700831024930748E-3</v>
      </c>
      <c r="AR19" s="322">
        <v>18.947081947384259</v>
      </c>
      <c r="AS19" s="145">
        <v>1.2465373961218837E-2</v>
      </c>
      <c r="AT19" s="322">
        <v>1478.9250075597158</v>
      </c>
      <c r="AU19" s="145">
        <v>0.97299168975069261</v>
      </c>
      <c r="AV19" s="324">
        <v>1519.977018445715</v>
      </c>
      <c r="AY19" s="140">
        <v>97216</v>
      </c>
      <c r="AZ19" s="141" t="s">
        <v>13</v>
      </c>
      <c r="BA19" s="322">
        <v>3.1578469912307101</v>
      </c>
      <c r="BB19" s="142">
        <v>3.2223415682062296E-3</v>
      </c>
      <c r="BC19" s="322">
        <v>6.3156939824614202</v>
      </c>
      <c r="BD19" s="142">
        <v>6.4446831364124591E-3</v>
      </c>
      <c r="BE19" s="322">
        <v>41.052010885999231</v>
      </c>
      <c r="BF19" s="142">
        <v>4.1890440386680987E-2</v>
      </c>
      <c r="BG19" s="322">
        <v>253.68037496220037</v>
      </c>
      <c r="BH19" s="142">
        <v>0.25886143931256711</v>
      </c>
      <c r="BI19" s="322">
        <v>223.15452071363686</v>
      </c>
      <c r="BJ19" s="142">
        <v>0.22771213748657357</v>
      </c>
      <c r="BK19" s="322">
        <v>293.67977018445606</v>
      </c>
      <c r="BL19" s="142">
        <v>0.2996777658431794</v>
      </c>
      <c r="BM19" s="322">
        <v>158.94496522527905</v>
      </c>
      <c r="BN19" s="142">
        <v>0.16219119226638021</v>
      </c>
      <c r="BP19" s="322">
        <v>8.4209253099485597</v>
      </c>
      <c r="BQ19" s="142">
        <v>3.7914691943127958E-2</v>
      </c>
      <c r="BR19" s="322">
        <v>12.63138796492284</v>
      </c>
      <c r="BS19" s="142">
        <v>5.6872037914691941E-2</v>
      </c>
      <c r="BT19" s="322">
        <v>78.946174780767748</v>
      </c>
      <c r="BU19" s="142">
        <v>0.35545023696682465</v>
      </c>
      <c r="BV19" s="322">
        <v>76.840943453280616</v>
      </c>
      <c r="BW19" s="142">
        <v>0.34597156398104267</v>
      </c>
      <c r="BX19" s="322">
        <v>21.052313274871398</v>
      </c>
      <c r="BY19" s="142">
        <v>9.4786729857819899E-2</v>
      </c>
      <c r="BZ19" s="322">
        <v>16.841850619897119</v>
      </c>
      <c r="CA19" s="142">
        <v>7.5829383886255916E-2</v>
      </c>
      <c r="CB19" s="322">
        <v>7.36830964620499</v>
      </c>
      <c r="CC19" s="142">
        <v>3.3175355450236962E-2</v>
      </c>
      <c r="CE19" s="322">
        <v>2.1052313274871399</v>
      </c>
      <c r="CF19" s="142">
        <v>1.06951871657754E-2</v>
      </c>
      <c r="CG19" s="322">
        <v>2.1052313274871399</v>
      </c>
      <c r="CH19" s="142">
        <v>1.06951871657754E-2</v>
      </c>
      <c r="CI19" s="322">
        <v>28.42062292107639</v>
      </c>
      <c r="CJ19" s="142">
        <v>0.14438502673796791</v>
      </c>
      <c r="CK19" s="322">
        <v>83.156637435742027</v>
      </c>
      <c r="CL19" s="142">
        <v>0.42245989304812831</v>
      </c>
      <c r="CM19" s="322">
        <v>39.999395222255657</v>
      </c>
      <c r="CN19" s="142">
        <v>0.2032085561497326</v>
      </c>
      <c r="CO19" s="322">
        <v>36.841548231024952</v>
      </c>
      <c r="CP19" s="142">
        <v>0.18716577540106952</v>
      </c>
      <c r="CQ19" s="322">
        <v>4.2104626549742799</v>
      </c>
      <c r="CR19" s="142">
        <v>2.1390374331550801E-2</v>
      </c>
      <c r="CT19" s="322">
        <v>0</v>
      </c>
      <c r="CU19" s="142">
        <v>0</v>
      </c>
      <c r="CV19" s="322">
        <v>1.05261566374357</v>
      </c>
      <c r="CW19" s="142">
        <v>0.1</v>
      </c>
      <c r="CX19" s="322">
        <v>4.2104626549742799</v>
      </c>
      <c r="CY19" s="142">
        <v>0.4</v>
      </c>
      <c r="CZ19" s="322">
        <v>4.2104626549742799</v>
      </c>
      <c r="DA19" s="142">
        <v>0.4</v>
      </c>
      <c r="DB19" s="322">
        <v>1.05261566374357</v>
      </c>
      <c r="DC19" s="142">
        <v>0.1</v>
      </c>
      <c r="DD19" s="322">
        <v>0</v>
      </c>
      <c r="DE19" s="142">
        <v>0</v>
      </c>
      <c r="DF19" s="322">
        <v>0</v>
      </c>
      <c r="DG19" s="142">
        <v>0</v>
      </c>
      <c r="DI19" s="322">
        <v>0</v>
      </c>
      <c r="DJ19" s="142">
        <v>0</v>
      </c>
      <c r="DK19" s="322">
        <v>2.1052313274871399</v>
      </c>
      <c r="DL19" s="142">
        <v>1.9047619047619046E-2</v>
      </c>
      <c r="DM19" s="322">
        <v>7.36830964620499</v>
      </c>
      <c r="DN19" s="142">
        <v>6.6666666666666666E-2</v>
      </c>
      <c r="DO19" s="322">
        <v>46.315089204717076</v>
      </c>
      <c r="DP19" s="142">
        <v>0.419047619047619</v>
      </c>
      <c r="DQ19" s="322">
        <v>33.683701239794239</v>
      </c>
      <c r="DR19" s="142">
        <v>0.30476190476190473</v>
      </c>
      <c r="DS19" s="322">
        <v>16.841850619897119</v>
      </c>
      <c r="DT19" s="142">
        <v>0.15238095238095237</v>
      </c>
      <c r="DU19" s="322">
        <v>4.2104626549742799</v>
      </c>
      <c r="DV19" s="142">
        <v>3.8095238095238092E-2</v>
      </c>
    </row>
    <row r="20" spans="1:126" s="119" customFormat="1" hidden="1" x14ac:dyDescent="0.2">
      <c r="A20" s="120"/>
      <c r="B20" s="153" t="s">
        <v>36</v>
      </c>
      <c r="C20" s="326">
        <v>4900.9067866275873</v>
      </c>
      <c r="D20" s="155">
        <v>0.65943710342680606</v>
      </c>
      <c r="E20" s="326">
        <v>1045.066064179681</v>
      </c>
      <c r="F20" s="155">
        <v>0.14061792404064943</v>
      </c>
      <c r="G20" s="326">
        <v>719.45700171022656</v>
      </c>
      <c r="H20" s="155">
        <v>9.6805889584036728E-2</v>
      </c>
      <c r="I20" s="326">
        <v>68.315949031654583</v>
      </c>
      <c r="J20" s="155">
        <v>9.1921910594605447E-3</v>
      </c>
      <c r="K20" s="326">
        <v>698.20905989210019</v>
      </c>
      <c r="L20" s="155">
        <v>9.3946891889047243E-2</v>
      </c>
      <c r="M20" s="326">
        <v>7431.9548614412497</v>
      </c>
      <c r="N20" s="884">
        <v>2.4290662616487073</v>
      </c>
      <c r="P20" s="326">
        <v>6374.4658951751253</v>
      </c>
      <c r="Q20" s="680">
        <v>0.85771052354574584</v>
      </c>
      <c r="R20" s="326">
        <v>1010.0425790199625</v>
      </c>
      <c r="S20" s="680">
        <v>0.13590537050491303</v>
      </c>
      <c r="T20" s="304">
        <v>47.446387246161947</v>
      </c>
      <c r="U20" s="155">
        <v>6.3841059493411475E-3</v>
      </c>
      <c r="V20" s="326">
        <v>7431.9548614412497</v>
      </c>
      <c r="W20" s="879"/>
      <c r="X20" s="120"/>
      <c r="Y20" s="153" t="s">
        <v>36</v>
      </c>
      <c r="Z20" s="326">
        <v>69.967983682297927</v>
      </c>
      <c r="AA20" s="155">
        <v>9.414479095575308E-3</v>
      </c>
      <c r="AB20" s="326">
        <v>442.66471530771105</v>
      </c>
      <c r="AC20" s="155">
        <v>5.9562352511633367E-2</v>
      </c>
      <c r="AD20" s="326">
        <v>1751.2097545360098</v>
      </c>
      <c r="AE20" s="155">
        <v>0.23563245299318256</v>
      </c>
      <c r="AF20" s="326">
        <v>3038.9118699211858</v>
      </c>
      <c r="AG20" s="155">
        <v>0.40889805260898227</v>
      </c>
      <c r="AH20" s="326">
        <v>2129.2005379940447</v>
      </c>
      <c r="AI20" s="155">
        <v>0.28649266279062641</v>
      </c>
      <c r="AJ20" s="326">
        <v>7431.9548614412497</v>
      </c>
      <c r="AK20" s="880"/>
      <c r="AL20" s="502"/>
      <c r="AM20" s="153" t="s">
        <v>36</v>
      </c>
      <c r="AN20" s="326">
        <v>87.569093544037429</v>
      </c>
      <c r="AO20" s="155">
        <v>1.1782780597654962E-2</v>
      </c>
      <c r="AP20" s="326">
        <v>32.035598488503858</v>
      </c>
      <c r="AQ20" s="155">
        <v>4.3105211328330539E-3</v>
      </c>
      <c r="AR20" s="326">
        <v>134.95122457523507</v>
      </c>
      <c r="AS20" s="155">
        <v>1.8158240609801621E-2</v>
      </c>
      <c r="AT20" s="326">
        <v>7177.3989448334733</v>
      </c>
      <c r="AU20" s="155">
        <v>0.9657484576597104</v>
      </c>
      <c r="AV20" s="326">
        <v>7431.9548614412497</v>
      </c>
      <c r="AY20" s="147"/>
      <c r="AZ20" s="153" t="s">
        <v>36</v>
      </c>
      <c r="BA20" s="326">
        <v>6.085410927861143</v>
      </c>
      <c r="BB20" s="155">
        <v>1.2416908120892127E-3</v>
      </c>
      <c r="BC20" s="326">
        <v>28.611260617325435</v>
      </c>
      <c r="BD20" s="155">
        <v>5.8379524163554679E-3</v>
      </c>
      <c r="BE20" s="326">
        <v>224.5965949423462</v>
      </c>
      <c r="BF20" s="155">
        <v>4.5827559005033769E-2</v>
      </c>
      <c r="BG20" s="326">
        <v>1286.4283115549654</v>
      </c>
      <c r="BH20" s="155">
        <v>0.26248781451323677</v>
      </c>
      <c r="BI20" s="326">
        <v>1049.9455841846423</v>
      </c>
      <c r="BJ20" s="155">
        <v>0.21423496301735029</v>
      </c>
      <c r="BK20" s="326">
        <v>1493.2775213928435</v>
      </c>
      <c r="BL20" s="155">
        <v>0.30469412833301363</v>
      </c>
      <c r="BM20" s="326">
        <v>811.96210300760356</v>
      </c>
      <c r="BN20" s="155">
        <v>0.1656758919029209</v>
      </c>
      <c r="BP20" s="326">
        <v>13.399011894662618</v>
      </c>
      <c r="BQ20" s="155">
        <v>1.2821210403746197E-2</v>
      </c>
      <c r="BR20" s="326">
        <v>52.164716909304389</v>
      </c>
      <c r="BS20" s="155">
        <v>4.9915233780221162E-2</v>
      </c>
      <c r="BT20" s="326">
        <v>318.86195954649565</v>
      </c>
      <c r="BU20" s="155">
        <v>0.30511177281101809</v>
      </c>
      <c r="BV20" s="326">
        <v>399.66701786350313</v>
      </c>
      <c r="BW20" s="155">
        <v>0.38243229931805278</v>
      </c>
      <c r="BX20" s="326">
        <v>133.13349739393922</v>
      </c>
      <c r="BY20" s="155">
        <v>0.12739242231393444</v>
      </c>
      <c r="BZ20" s="326">
        <v>94.130735288478888</v>
      </c>
      <c r="CA20" s="155">
        <v>9.0071564387047914E-2</v>
      </c>
      <c r="CB20" s="326">
        <v>33.709125283297013</v>
      </c>
      <c r="CC20" s="155">
        <v>3.2255496985979362E-2</v>
      </c>
      <c r="CE20" s="326">
        <v>10.071088626453522</v>
      </c>
      <c r="CF20" s="155">
        <v>1.3998180019811417E-2</v>
      </c>
      <c r="CG20" s="326">
        <v>22.649443874903749</v>
      </c>
      <c r="CH20" s="155">
        <v>3.1481303011943157E-2</v>
      </c>
      <c r="CI20" s="326">
        <v>159.16726268603838</v>
      </c>
      <c r="CJ20" s="155">
        <v>0.22123248826223207</v>
      </c>
      <c r="CK20" s="326">
        <v>311.27074501463693</v>
      </c>
      <c r="CL20" s="155">
        <v>0.43264676592862805</v>
      </c>
      <c r="CM20" s="326">
        <v>119.34164814701357</v>
      </c>
      <c r="CN20" s="155">
        <v>0.16587738789576814</v>
      </c>
      <c r="CO20" s="326">
        <v>79.144476537377145</v>
      </c>
      <c r="CP20" s="155">
        <v>0.11000584656100673</v>
      </c>
      <c r="CQ20" s="326">
        <v>17.812336823803374</v>
      </c>
      <c r="CR20" s="155">
        <v>2.4758028320610595E-2</v>
      </c>
      <c r="CT20" s="326">
        <v>2.9877707142523251</v>
      </c>
      <c r="CU20" s="155">
        <v>4.3734600142463435E-2</v>
      </c>
      <c r="CV20" s="326">
        <v>5.0526156637435697</v>
      </c>
      <c r="CW20" s="155">
        <v>7.395953266202028E-2</v>
      </c>
      <c r="CX20" s="326">
        <v>17.738111921904082</v>
      </c>
      <c r="CY20" s="155">
        <v>0.2596481813300292</v>
      </c>
      <c r="CZ20" s="326">
        <v>25.044839462225003</v>
      </c>
      <c r="DA20" s="155">
        <v>0.36660311123864114</v>
      </c>
      <c r="DB20" s="326">
        <v>8.8805564758628748</v>
      </c>
      <c r="DC20" s="155">
        <v>0.1299924337104359</v>
      </c>
      <c r="DD20" s="326">
        <v>6.7622005662614759</v>
      </c>
      <c r="DE20" s="155">
        <v>9.898421469821303E-2</v>
      </c>
      <c r="DF20" s="326">
        <v>1.8498542274052481</v>
      </c>
      <c r="DG20" s="155">
        <v>2.7077926218196977E-2</v>
      </c>
      <c r="DI20" s="326">
        <v>0</v>
      </c>
      <c r="DJ20" s="155">
        <v>0</v>
      </c>
      <c r="DK20" s="326">
        <v>16.521211517594942</v>
      </c>
      <c r="DL20" s="155">
        <v>2.3662270323659359E-2</v>
      </c>
      <c r="DM20" s="326">
        <v>84.960032280965947</v>
      </c>
      <c r="DN20" s="155">
        <v>0.12168279840724996</v>
      </c>
      <c r="DO20" s="326">
        <v>263.83598502400667</v>
      </c>
      <c r="DP20" s="155">
        <v>0.37787533874851087</v>
      </c>
      <c r="DQ20" s="326">
        <v>173.51352509695178</v>
      </c>
      <c r="DR20" s="155">
        <v>0.24851227957965227</v>
      </c>
      <c r="DS20" s="326">
        <v>123.86674321450661</v>
      </c>
      <c r="DT20" s="155">
        <v>0.17740638202782522</v>
      </c>
      <c r="DU20" s="326">
        <v>35.511562758074234</v>
      </c>
      <c r="DV20" s="155">
        <v>5.0860930913102328E-2</v>
      </c>
    </row>
    <row r="21" spans="1:126" s="119" customFormat="1" x14ac:dyDescent="0.2">
      <c r="A21" s="120">
        <v>97234</v>
      </c>
      <c r="B21" s="158" t="s">
        <v>2</v>
      </c>
      <c r="C21" s="322">
        <v>350</v>
      </c>
      <c r="D21" s="159">
        <v>0.5672609400324149</v>
      </c>
      <c r="E21" s="322">
        <v>73</v>
      </c>
      <c r="F21" s="159">
        <v>0.11831442463533225</v>
      </c>
      <c r="G21" s="322">
        <v>127</v>
      </c>
      <c r="H21" s="159">
        <v>0.20583468395461912</v>
      </c>
      <c r="I21" s="322">
        <v>6</v>
      </c>
      <c r="J21" s="159">
        <v>9.7244732576985422E-3</v>
      </c>
      <c r="K21" s="322">
        <v>61</v>
      </c>
      <c r="L21" s="159">
        <v>9.8865478119935166E-2</v>
      </c>
      <c r="M21" s="327">
        <v>617</v>
      </c>
      <c r="N21" s="877">
        <v>2.5316045380875285</v>
      </c>
      <c r="P21" s="327">
        <v>444</v>
      </c>
      <c r="Q21" s="886">
        <v>0.7196110210696921</v>
      </c>
      <c r="R21" s="327">
        <v>168</v>
      </c>
      <c r="S21" s="886">
        <v>0.27228525121555913</v>
      </c>
      <c r="T21" s="684">
        <v>5</v>
      </c>
      <c r="U21" s="159">
        <v>8.1037277147487843E-3</v>
      </c>
      <c r="V21" s="322">
        <v>617</v>
      </c>
      <c r="W21" s="879"/>
      <c r="X21" s="120"/>
      <c r="Y21" s="158" t="s">
        <v>2</v>
      </c>
      <c r="Z21" s="322">
        <v>14</v>
      </c>
      <c r="AA21" s="159">
        <v>2.2690437601296597E-2</v>
      </c>
      <c r="AB21" s="322">
        <v>49</v>
      </c>
      <c r="AC21" s="159">
        <v>7.9416531604538085E-2</v>
      </c>
      <c r="AD21" s="322">
        <v>160</v>
      </c>
      <c r="AE21" s="159">
        <v>0.2593192868719611</v>
      </c>
      <c r="AF21" s="322">
        <v>216</v>
      </c>
      <c r="AG21" s="159">
        <v>0.35008103727714751</v>
      </c>
      <c r="AH21" s="322">
        <v>178</v>
      </c>
      <c r="AI21" s="159">
        <v>0.28849270664505672</v>
      </c>
      <c r="AJ21" s="327">
        <v>617</v>
      </c>
      <c r="AK21" s="880"/>
      <c r="AL21" s="502"/>
      <c r="AM21" s="158" t="s">
        <v>2</v>
      </c>
      <c r="AN21" s="322">
        <v>16</v>
      </c>
      <c r="AO21" s="159">
        <v>2.5931928687196109E-2</v>
      </c>
      <c r="AP21" s="322">
        <v>3</v>
      </c>
      <c r="AQ21" s="159">
        <v>4.8622366288492711E-3</v>
      </c>
      <c r="AR21" s="322">
        <v>13</v>
      </c>
      <c r="AS21" s="159">
        <v>2.1069692058346839E-2</v>
      </c>
      <c r="AT21" s="322">
        <v>585</v>
      </c>
      <c r="AU21" s="159">
        <v>0.94813614262560775</v>
      </c>
      <c r="AV21" s="327">
        <v>617</v>
      </c>
      <c r="AY21" s="140">
        <v>97234</v>
      </c>
      <c r="AZ21" s="141" t="s">
        <v>2</v>
      </c>
      <c r="BA21" s="322">
        <v>3</v>
      </c>
      <c r="BB21" s="142">
        <v>8.5714285714285719E-3</v>
      </c>
      <c r="BC21" s="322">
        <v>2</v>
      </c>
      <c r="BD21" s="142">
        <v>5.7142857142857143E-3</v>
      </c>
      <c r="BE21" s="322">
        <v>20</v>
      </c>
      <c r="BF21" s="142">
        <v>5.7142857142857141E-2</v>
      </c>
      <c r="BG21" s="322">
        <v>100</v>
      </c>
      <c r="BH21" s="142">
        <v>0.2857142857142857</v>
      </c>
      <c r="BI21" s="322">
        <v>82</v>
      </c>
      <c r="BJ21" s="142">
        <v>0.23428571428571429</v>
      </c>
      <c r="BK21" s="322">
        <v>86</v>
      </c>
      <c r="BL21" s="142">
        <v>0.24571428571428572</v>
      </c>
      <c r="BM21" s="322">
        <v>57</v>
      </c>
      <c r="BN21" s="142">
        <v>0.16285714285714287</v>
      </c>
      <c r="BP21" s="322">
        <v>1</v>
      </c>
      <c r="BQ21" s="142">
        <v>1.3698630136986301E-2</v>
      </c>
      <c r="BR21" s="322">
        <v>3</v>
      </c>
      <c r="BS21" s="142">
        <v>4.1095890410958902E-2</v>
      </c>
      <c r="BT21" s="322">
        <v>24</v>
      </c>
      <c r="BU21" s="142">
        <v>0.32876712328767121</v>
      </c>
      <c r="BV21" s="322">
        <v>24</v>
      </c>
      <c r="BW21" s="142">
        <v>0.32876712328767121</v>
      </c>
      <c r="BX21" s="322">
        <v>14</v>
      </c>
      <c r="BY21" s="142">
        <v>0.19178082191780821</v>
      </c>
      <c r="BZ21" s="322">
        <v>6</v>
      </c>
      <c r="CA21" s="142">
        <v>8.2191780821917804E-2</v>
      </c>
      <c r="CB21" s="322">
        <v>1</v>
      </c>
      <c r="CC21" s="142">
        <v>1.3698630136986301E-2</v>
      </c>
      <c r="CE21" s="322">
        <v>0</v>
      </c>
      <c r="CF21" s="142">
        <v>0</v>
      </c>
      <c r="CG21" s="322">
        <v>7</v>
      </c>
      <c r="CH21" s="142">
        <v>5.5118110236220472E-2</v>
      </c>
      <c r="CI21" s="322">
        <v>26</v>
      </c>
      <c r="CJ21" s="142">
        <v>0.20472440944881889</v>
      </c>
      <c r="CK21" s="322">
        <v>77</v>
      </c>
      <c r="CL21" s="142">
        <v>0.60629921259842523</v>
      </c>
      <c r="CM21" s="322">
        <v>11</v>
      </c>
      <c r="CN21" s="142">
        <v>8.6614173228346455E-2</v>
      </c>
      <c r="CO21" s="322">
        <v>5</v>
      </c>
      <c r="CP21" s="142">
        <v>3.937007874015748E-2</v>
      </c>
      <c r="CQ21" s="322">
        <v>1</v>
      </c>
      <c r="CR21" s="142">
        <v>7.874015748031496E-3</v>
      </c>
      <c r="CT21" s="322">
        <v>1</v>
      </c>
      <c r="CU21" s="142">
        <v>0.16666666666666666</v>
      </c>
      <c r="CV21" s="322">
        <v>0</v>
      </c>
      <c r="CW21" s="142">
        <v>0</v>
      </c>
      <c r="CX21" s="322">
        <v>1</v>
      </c>
      <c r="CY21" s="142">
        <v>0.16666666666666666</v>
      </c>
      <c r="CZ21" s="322">
        <v>1</v>
      </c>
      <c r="DA21" s="142">
        <v>0.16666666666666666</v>
      </c>
      <c r="DB21" s="322">
        <v>2</v>
      </c>
      <c r="DC21" s="142">
        <v>0.33333333333333331</v>
      </c>
      <c r="DD21" s="322">
        <v>1</v>
      </c>
      <c r="DE21" s="142">
        <v>0.16666666666666666</v>
      </c>
      <c r="DF21" s="322">
        <v>0</v>
      </c>
      <c r="DG21" s="142">
        <v>0</v>
      </c>
      <c r="DI21" s="322">
        <v>1</v>
      </c>
      <c r="DJ21" s="142">
        <v>1.6393442622950821E-2</v>
      </c>
      <c r="DK21" s="322">
        <v>1</v>
      </c>
      <c r="DL21" s="142">
        <v>1.6393442622950821E-2</v>
      </c>
      <c r="DM21" s="322">
        <v>9</v>
      </c>
      <c r="DN21" s="142">
        <v>0.14754098360655737</v>
      </c>
      <c r="DO21" s="322">
        <v>25</v>
      </c>
      <c r="DP21" s="142">
        <v>0.4098360655737705</v>
      </c>
      <c r="DQ21" s="322">
        <v>13</v>
      </c>
      <c r="DR21" s="142">
        <v>0.21311475409836064</v>
      </c>
      <c r="DS21" s="322">
        <v>8</v>
      </c>
      <c r="DT21" s="142">
        <v>0.13114754098360656</v>
      </c>
      <c r="DU21" s="322">
        <v>4</v>
      </c>
      <c r="DV21" s="142">
        <v>6.5573770491803282E-2</v>
      </c>
    </row>
    <row r="22" spans="1:126" s="119" customFormat="1" x14ac:dyDescent="0.2">
      <c r="A22" s="120">
        <v>97204</v>
      </c>
      <c r="B22" s="141" t="s">
        <v>3</v>
      </c>
      <c r="C22" s="322">
        <v>1012.684264381107</v>
      </c>
      <c r="D22" s="142">
        <v>0.64890950869630171</v>
      </c>
      <c r="E22" s="322">
        <v>290.48312232494663</v>
      </c>
      <c r="F22" s="142">
        <v>0.18613625867648614</v>
      </c>
      <c r="G22" s="322">
        <v>101.16825984420554</v>
      </c>
      <c r="H22" s="142">
        <v>6.4826765952845158E-2</v>
      </c>
      <c r="I22" s="322">
        <v>37.060073672903144</v>
      </c>
      <c r="J22" s="142">
        <v>2.3747415700222648E-2</v>
      </c>
      <c r="K22" s="322">
        <v>119.19824674713328</v>
      </c>
      <c r="L22" s="142">
        <v>7.6380050974144326E-2</v>
      </c>
      <c r="M22" s="322">
        <v>1560.5939669702957</v>
      </c>
      <c r="N22" s="877">
        <v>2.3068035943517331</v>
      </c>
      <c r="P22" s="322">
        <v>1266.1057469611462</v>
      </c>
      <c r="Q22" s="882">
        <v>0.81129734816233934</v>
      </c>
      <c r="R22" s="322">
        <v>284.4731266906374</v>
      </c>
      <c r="S22" s="882">
        <v>0.18228516366938644</v>
      </c>
      <c r="T22" s="489">
        <v>10.015093318512072</v>
      </c>
      <c r="U22" s="142">
        <v>6.417488168274265E-3</v>
      </c>
      <c r="V22" s="322">
        <v>1560.5939669702957</v>
      </c>
      <c r="W22" s="879"/>
      <c r="X22" s="120"/>
      <c r="Y22" s="141" t="s">
        <v>3</v>
      </c>
      <c r="Z22" s="322">
        <v>26.041748343336199</v>
      </c>
      <c r="AA22" s="142">
        <v>1.6687074853873173E-2</v>
      </c>
      <c r="AB22" s="322">
        <v>179.29820309022566</v>
      </c>
      <c r="AC22" s="142">
        <v>0.11489100104514145</v>
      </c>
      <c r="AD22" s="322">
        <v>419.69802846259518</v>
      </c>
      <c r="AE22" s="142">
        <v>0.26893480132912995</v>
      </c>
      <c r="AF22" s="322">
        <v>550.91626647834698</v>
      </c>
      <c r="AG22" s="142">
        <v>0.35301704231747372</v>
      </c>
      <c r="AH22" s="322">
        <v>384.63972059579146</v>
      </c>
      <c r="AI22" s="142">
        <v>0.24647008045438173</v>
      </c>
      <c r="AJ22" s="322">
        <v>1560.5939669702955</v>
      </c>
      <c r="AK22" s="880"/>
      <c r="AL22" s="502"/>
      <c r="AM22" s="141" t="s">
        <v>3</v>
      </c>
      <c r="AN22" s="322">
        <v>6.0099956343092398</v>
      </c>
      <c r="AO22" s="142">
        <v>3.8510950070997133E-3</v>
      </c>
      <c r="AP22" s="322">
        <v>25.041648476288497</v>
      </c>
      <c r="AQ22" s="142">
        <v>1.6046229196248804E-2</v>
      </c>
      <c r="AR22" s="322">
        <v>91.151600453690136</v>
      </c>
      <c r="AS22" s="142">
        <v>5.8408274274345653E-2</v>
      </c>
      <c r="AT22" s="322">
        <v>1438.3907224060076</v>
      </c>
      <c r="AU22" s="142">
        <v>0.92169440152230586</v>
      </c>
      <c r="AV22" s="322">
        <v>1560.5939669702955</v>
      </c>
      <c r="AY22" s="140">
        <v>97204</v>
      </c>
      <c r="AZ22" s="141" t="s">
        <v>3</v>
      </c>
      <c r="BA22" s="322">
        <v>3.0049978171546199</v>
      </c>
      <c r="BB22" s="142">
        <v>2.9673590504451035E-3</v>
      </c>
      <c r="BC22" s="322">
        <v>4.0066637562061604</v>
      </c>
      <c r="BD22" s="142">
        <v>3.956478733926805E-3</v>
      </c>
      <c r="BE22" s="322">
        <v>77.12827730696857</v>
      </c>
      <c r="BF22" s="142">
        <v>7.6162215628090987E-2</v>
      </c>
      <c r="BG22" s="322">
        <v>298.49644983735891</v>
      </c>
      <c r="BH22" s="142">
        <v>0.29475766567754697</v>
      </c>
      <c r="BI22" s="322">
        <v>254.42314851909117</v>
      </c>
      <c r="BJ22" s="142">
        <v>0.25123639960435212</v>
      </c>
      <c r="BK22" s="322">
        <v>279.46479699537969</v>
      </c>
      <c r="BL22" s="142">
        <v>0.27596439169139464</v>
      </c>
      <c r="BM22" s="322">
        <v>96.159930148947836</v>
      </c>
      <c r="BN22" s="142">
        <v>9.4955489614243313E-2</v>
      </c>
      <c r="BP22" s="322">
        <v>0</v>
      </c>
      <c r="BQ22" s="142">
        <v>0</v>
      </c>
      <c r="BR22" s="322">
        <v>4.0066637562061604</v>
      </c>
      <c r="BS22" s="142">
        <v>1.3793103448275862E-2</v>
      </c>
      <c r="BT22" s="322">
        <v>84.139938880329368</v>
      </c>
      <c r="BU22" s="142">
        <v>0.28965517241379307</v>
      </c>
      <c r="BV22" s="322">
        <v>94.156598270844754</v>
      </c>
      <c r="BW22" s="142">
        <v>0.32413793103448268</v>
      </c>
      <c r="BX22" s="322">
        <v>48.079965074473925</v>
      </c>
      <c r="BY22" s="142">
        <v>0.16551724137931034</v>
      </c>
      <c r="BZ22" s="322">
        <v>40.066637562061601</v>
      </c>
      <c r="CA22" s="142">
        <v>0.13793103448275862</v>
      </c>
      <c r="CB22" s="322">
        <v>20.0333187810308</v>
      </c>
      <c r="CC22" s="142">
        <v>6.8965517241379309E-2</v>
      </c>
      <c r="CE22" s="322">
        <v>0</v>
      </c>
      <c r="CF22" s="142">
        <v>0</v>
      </c>
      <c r="CG22" s="322">
        <v>0</v>
      </c>
      <c r="CH22" s="142">
        <v>0</v>
      </c>
      <c r="CI22" s="322">
        <v>28.046646293443121</v>
      </c>
      <c r="CJ22" s="142">
        <v>0.27722772277227725</v>
      </c>
      <c r="CK22" s="322">
        <v>38.063305683958518</v>
      </c>
      <c r="CL22" s="142">
        <v>0.37623762376237624</v>
      </c>
      <c r="CM22" s="322">
        <v>14.023323146721561</v>
      </c>
      <c r="CN22" s="142">
        <v>0.13861386138613863</v>
      </c>
      <c r="CO22" s="322">
        <v>13.021657207670019</v>
      </c>
      <c r="CP22" s="142">
        <v>0.12871287128712872</v>
      </c>
      <c r="CQ22" s="322">
        <v>8.0133275124123209</v>
      </c>
      <c r="CR22" s="142">
        <v>7.9207920792079223E-2</v>
      </c>
      <c r="CT22" s="322">
        <v>1.0016659390515401</v>
      </c>
      <c r="CU22" s="142">
        <v>2.7028169125953964E-2</v>
      </c>
      <c r="CV22" s="322">
        <v>0</v>
      </c>
      <c r="CW22" s="142">
        <v>0</v>
      </c>
      <c r="CX22" s="322">
        <v>18.029986902927718</v>
      </c>
      <c r="CY22" s="142">
        <v>0.48650704426717123</v>
      </c>
      <c r="CZ22" s="322">
        <v>7.0116615733607803</v>
      </c>
      <c r="DA22" s="142">
        <v>0.18919718388167775</v>
      </c>
      <c r="DB22" s="322">
        <v>5.0083296952577001</v>
      </c>
      <c r="DC22" s="142">
        <v>0.1351408456297698</v>
      </c>
      <c r="DD22" s="322">
        <v>6.0084295623054</v>
      </c>
      <c r="DE22" s="142">
        <v>0.16212675709542707</v>
      </c>
      <c r="DF22" s="322">
        <v>0</v>
      </c>
      <c r="DG22" s="142">
        <v>0</v>
      </c>
      <c r="DI22" s="322">
        <v>1.0016659390515401</v>
      </c>
      <c r="DJ22" s="142">
        <v>8.4033613445378148E-3</v>
      </c>
      <c r="DK22" s="322">
        <v>2.0033318781030802</v>
      </c>
      <c r="DL22" s="142">
        <v>1.680672268907563E-2</v>
      </c>
      <c r="DM22" s="322">
        <v>25.041648476288501</v>
      </c>
      <c r="DN22" s="142">
        <v>0.21008403361344535</v>
      </c>
      <c r="DO22" s="322">
        <v>49.081631013525467</v>
      </c>
      <c r="DP22" s="142">
        <v>0.41176470588235292</v>
      </c>
      <c r="DQ22" s="322">
        <v>14.023323146721561</v>
      </c>
      <c r="DR22" s="142">
        <v>0.1176470588235294</v>
      </c>
      <c r="DS22" s="322">
        <v>22.03665065913388</v>
      </c>
      <c r="DT22" s="142">
        <v>0.18487394957983189</v>
      </c>
      <c r="DU22" s="322">
        <v>6.0099956343092407</v>
      </c>
      <c r="DV22" s="142">
        <v>5.0420168067226885E-2</v>
      </c>
    </row>
    <row r="23" spans="1:126" s="119" customFormat="1" x14ac:dyDescent="0.2">
      <c r="A23" s="120">
        <v>97205</v>
      </c>
      <c r="B23" s="141" t="s">
        <v>4</v>
      </c>
      <c r="C23" s="322">
        <v>1027.9163013746481</v>
      </c>
      <c r="D23" s="142">
        <v>0.5785310734463277</v>
      </c>
      <c r="E23" s="322">
        <v>249.95230375223383</v>
      </c>
      <c r="F23" s="142">
        <v>0.14067796610169495</v>
      </c>
      <c r="G23" s="322">
        <v>420.60247097263442</v>
      </c>
      <c r="H23" s="142">
        <v>0.23672316384180794</v>
      </c>
      <c r="I23" s="322">
        <v>17.06501672204006</v>
      </c>
      <c r="J23" s="142">
        <v>9.6045197740113001E-3</v>
      </c>
      <c r="K23" s="322">
        <v>61.233295296731988</v>
      </c>
      <c r="L23" s="142">
        <v>3.4463276836158199E-2</v>
      </c>
      <c r="M23" s="322">
        <v>1776.7693881182884</v>
      </c>
      <c r="N23" s="877">
        <v>2.5112994350282443</v>
      </c>
      <c r="P23" s="322">
        <v>1232.6965020391319</v>
      </c>
      <c r="Q23" s="882">
        <v>0.69378531073446503</v>
      </c>
      <c r="R23" s="322">
        <v>550.09583315752786</v>
      </c>
      <c r="S23" s="882">
        <v>0.30960451977401204</v>
      </c>
      <c r="T23" s="489">
        <v>-6.0229470783714305</v>
      </c>
      <c r="U23" s="142">
        <v>-3.3898305084770252E-3</v>
      </c>
      <c r="V23" s="322">
        <v>1776.7693881182884</v>
      </c>
      <c r="W23" s="879"/>
      <c r="X23" s="120"/>
      <c r="Y23" s="141" t="s">
        <v>4</v>
      </c>
      <c r="Z23" s="322">
        <v>23.087963800407142</v>
      </c>
      <c r="AA23" s="142">
        <v>1.2994350282485877E-2</v>
      </c>
      <c r="AB23" s="322">
        <v>89.340381662445012</v>
      </c>
      <c r="AC23" s="142">
        <v>5.0282485875706211E-2</v>
      </c>
      <c r="AD23" s="322">
        <v>367.39977178039186</v>
      </c>
      <c r="AE23" s="142">
        <v>0.20677966101694914</v>
      </c>
      <c r="AF23" s="322">
        <v>656.50123154201185</v>
      </c>
      <c r="AG23" s="142">
        <v>0.36949152542372887</v>
      </c>
      <c r="AH23" s="322">
        <v>640.44003933303281</v>
      </c>
      <c r="AI23" s="142">
        <v>0.36045197740112994</v>
      </c>
      <c r="AJ23" s="322">
        <v>1776.7693881182886</v>
      </c>
      <c r="AK23" s="880"/>
      <c r="AL23" s="502"/>
      <c r="AM23" s="141" t="s">
        <v>4</v>
      </c>
      <c r="AN23" s="322">
        <v>5.0191225653059002</v>
      </c>
      <c r="AO23" s="142">
        <v>2.8248587570621473E-3</v>
      </c>
      <c r="AP23" s="322">
        <v>4.0152980522447201</v>
      </c>
      <c r="AQ23" s="142">
        <v>2.259887005649718E-3</v>
      </c>
      <c r="AR23" s="322">
        <v>29.11091087877422</v>
      </c>
      <c r="AS23" s="142">
        <v>1.6384180790960455E-2</v>
      </c>
      <c r="AT23" s="322">
        <v>1738.6240566219635</v>
      </c>
      <c r="AU23" s="142">
        <v>0.97853107344632773</v>
      </c>
      <c r="AV23" s="322">
        <v>1776.7693881182884</v>
      </c>
      <c r="AY23" s="140">
        <v>97205</v>
      </c>
      <c r="AZ23" s="141" t="s">
        <v>4</v>
      </c>
      <c r="BA23" s="322">
        <v>0</v>
      </c>
      <c r="BB23" s="142">
        <v>0</v>
      </c>
      <c r="BC23" s="322">
        <v>6.0229470783670802</v>
      </c>
      <c r="BD23" s="142">
        <v>5.8593750000000009E-3</v>
      </c>
      <c r="BE23" s="322">
        <v>85.325083610200295</v>
      </c>
      <c r="BF23" s="142">
        <v>8.3007812500000014E-2</v>
      </c>
      <c r="BG23" s="322">
        <v>315.2008971012105</v>
      </c>
      <c r="BH23" s="142">
        <v>0.30664062500000006</v>
      </c>
      <c r="BI23" s="322">
        <v>295.12440683998693</v>
      </c>
      <c r="BJ23" s="142">
        <v>0.28710937500000006</v>
      </c>
      <c r="BK23" s="322">
        <v>257.98289985672329</v>
      </c>
      <c r="BL23" s="142">
        <v>0.25097656250000006</v>
      </c>
      <c r="BM23" s="322">
        <v>68.260066888160239</v>
      </c>
      <c r="BN23" s="142">
        <v>6.6406250000000014E-2</v>
      </c>
      <c r="BP23" s="322">
        <v>1.00382451306118</v>
      </c>
      <c r="BQ23" s="142">
        <v>4.0160642570281121E-3</v>
      </c>
      <c r="BR23" s="322">
        <v>6.0229470783670802</v>
      </c>
      <c r="BS23" s="142">
        <v>2.4096385542168676E-2</v>
      </c>
      <c r="BT23" s="322">
        <v>109.41687192366862</v>
      </c>
      <c r="BU23" s="142">
        <v>0.43775100401606426</v>
      </c>
      <c r="BV23" s="322">
        <v>88.336557149383836</v>
      </c>
      <c r="BW23" s="142">
        <v>0.35341365461847385</v>
      </c>
      <c r="BX23" s="322">
        <v>29.11091087877422</v>
      </c>
      <c r="BY23" s="142">
        <v>0.11646586345381525</v>
      </c>
      <c r="BZ23" s="322">
        <v>15.0573676959177</v>
      </c>
      <c r="CA23" s="142">
        <v>6.0240963855421679E-2</v>
      </c>
      <c r="CB23" s="322">
        <v>1.00382451306118</v>
      </c>
      <c r="CC23" s="142">
        <v>4.0160642570281121E-3</v>
      </c>
      <c r="CE23" s="322">
        <v>7.0267715914282602</v>
      </c>
      <c r="CF23" s="142">
        <v>1.6706443914081145E-2</v>
      </c>
      <c r="CG23" s="322">
        <v>12.04589415673416</v>
      </c>
      <c r="CH23" s="142">
        <v>2.8639618138424822E-2</v>
      </c>
      <c r="CI23" s="322">
        <v>93.355679714689742</v>
      </c>
      <c r="CJ23" s="142">
        <v>0.22195704057279236</v>
      </c>
      <c r="CK23" s="322">
        <v>197.75342907305244</v>
      </c>
      <c r="CL23" s="142">
        <v>0.47016706443914075</v>
      </c>
      <c r="CM23" s="322">
        <v>68.260066888160239</v>
      </c>
      <c r="CN23" s="142">
        <v>0.16229116945107397</v>
      </c>
      <c r="CO23" s="322">
        <v>30.114735391835399</v>
      </c>
      <c r="CP23" s="142">
        <v>7.1599045346062054E-2</v>
      </c>
      <c r="CQ23" s="322">
        <v>12.04589415673416</v>
      </c>
      <c r="CR23" s="142">
        <v>2.8639618138424822E-2</v>
      </c>
      <c r="CT23" s="322">
        <v>1.00382451306118</v>
      </c>
      <c r="CU23" s="142">
        <v>5.8823529411764712E-2</v>
      </c>
      <c r="CV23" s="322">
        <v>0</v>
      </c>
      <c r="CW23" s="142">
        <v>0</v>
      </c>
      <c r="CX23" s="322">
        <v>4.0152980522447201</v>
      </c>
      <c r="CY23" s="142">
        <v>0.23529411764705885</v>
      </c>
      <c r="CZ23" s="322">
        <v>6.0229470783670802</v>
      </c>
      <c r="DA23" s="142">
        <v>0.35294117647058826</v>
      </c>
      <c r="DB23" s="322">
        <v>2.0076490261223601</v>
      </c>
      <c r="DC23" s="142">
        <v>0.11764705882352942</v>
      </c>
      <c r="DD23" s="322">
        <v>3.0114735391835401</v>
      </c>
      <c r="DE23" s="142">
        <v>0.17647058823529413</v>
      </c>
      <c r="DF23" s="322">
        <v>1.00382451306118</v>
      </c>
      <c r="DG23" s="142">
        <v>5.8823529411764712E-2</v>
      </c>
      <c r="DI23" s="322">
        <v>0</v>
      </c>
      <c r="DJ23" s="142">
        <v>0</v>
      </c>
      <c r="DK23" s="322">
        <v>1.00382451306118</v>
      </c>
      <c r="DL23" s="142">
        <v>1.6393442622950817E-2</v>
      </c>
      <c r="DM23" s="322">
        <v>18.068841235101239</v>
      </c>
      <c r="DN23" s="142">
        <v>0.29508196721311469</v>
      </c>
      <c r="DO23" s="322">
        <v>27.103261852651858</v>
      </c>
      <c r="DP23" s="142">
        <v>0.44262295081967207</v>
      </c>
      <c r="DQ23" s="322">
        <v>7.0267715914282602</v>
      </c>
      <c r="DR23" s="142">
        <v>0.11475409836065573</v>
      </c>
      <c r="DS23" s="322">
        <v>1.00382451306118</v>
      </c>
      <c r="DT23" s="142">
        <v>1.6393442622950817E-2</v>
      </c>
      <c r="DU23" s="322">
        <v>7.0267715914282602</v>
      </c>
      <c r="DV23" s="142">
        <v>0.11475409836065573</v>
      </c>
    </row>
    <row r="24" spans="1:126" s="119" customFormat="1" x14ac:dyDescent="0.2">
      <c r="A24" s="120">
        <v>97208</v>
      </c>
      <c r="B24" s="141" t="s">
        <v>7</v>
      </c>
      <c r="C24" s="322">
        <v>245</v>
      </c>
      <c r="D24" s="142">
        <v>0.68055555555555558</v>
      </c>
      <c r="E24" s="322">
        <v>46</v>
      </c>
      <c r="F24" s="142">
        <v>0.12777777777777777</v>
      </c>
      <c r="G24" s="322">
        <v>19</v>
      </c>
      <c r="H24" s="142">
        <v>5.2777777777777778E-2</v>
      </c>
      <c r="I24" s="322">
        <v>5</v>
      </c>
      <c r="J24" s="142">
        <v>1.3888888888888888E-2</v>
      </c>
      <c r="K24" s="322">
        <v>45</v>
      </c>
      <c r="L24" s="142">
        <v>0.125</v>
      </c>
      <c r="M24" s="322">
        <v>360</v>
      </c>
      <c r="N24" s="877">
        <v>2.2583333333333346</v>
      </c>
      <c r="P24" s="322">
        <v>340</v>
      </c>
      <c r="Q24" s="882">
        <v>0.94444444444444442</v>
      </c>
      <c r="R24" s="322">
        <v>16</v>
      </c>
      <c r="S24" s="882">
        <v>4.4444444444444446E-2</v>
      </c>
      <c r="T24" s="489">
        <v>4</v>
      </c>
      <c r="U24" s="142">
        <v>1.1111111111111112E-2</v>
      </c>
      <c r="V24" s="322">
        <v>360</v>
      </c>
      <c r="W24" s="879"/>
      <c r="X24" s="120"/>
      <c r="Y24" s="141" t="s">
        <v>7</v>
      </c>
      <c r="Z24" s="322">
        <v>8</v>
      </c>
      <c r="AA24" s="142">
        <v>2.2222222222222223E-2</v>
      </c>
      <c r="AB24" s="322">
        <v>33</v>
      </c>
      <c r="AC24" s="142">
        <v>9.166666666666666E-2</v>
      </c>
      <c r="AD24" s="322">
        <v>102</v>
      </c>
      <c r="AE24" s="142">
        <v>0.28333333333333333</v>
      </c>
      <c r="AF24" s="322">
        <v>146</v>
      </c>
      <c r="AG24" s="142">
        <v>0.40555555555555556</v>
      </c>
      <c r="AH24" s="322">
        <v>71</v>
      </c>
      <c r="AI24" s="142">
        <v>0.19722222222222222</v>
      </c>
      <c r="AJ24" s="322">
        <v>360</v>
      </c>
      <c r="AK24" s="880"/>
      <c r="AL24" s="502"/>
      <c r="AM24" s="141" t="s">
        <v>7</v>
      </c>
      <c r="AN24" s="322">
        <v>2</v>
      </c>
      <c r="AO24" s="142">
        <v>5.5555555555555558E-3</v>
      </c>
      <c r="AP24" s="322">
        <v>8</v>
      </c>
      <c r="AQ24" s="142">
        <v>2.2222222222222223E-2</v>
      </c>
      <c r="AR24" s="322">
        <v>17</v>
      </c>
      <c r="AS24" s="142">
        <v>4.7222222222222221E-2</v>
      </c>
      <c r="AT24" s="322">
        <v>333</v>
      </c>
      <c r="AU24" s="142">
        <v>0.92500000000000004</v>
      </c>
      <c r="AV24" s="322">
        <v>360</v>
      </c>
      <c r="AY24" s="140">
        <v>97208</v>
      </c>
      <c r="AZ24" s="141" t="s">
        <v>7</v>
      </c>
      <c r="BA24" s="322">
        <v>0</v>
      </c>
      <c r="BB24" s="142">
        <v>0</v>
      </c>
      <c r="BC24" s="322">
        <v>0</v>
      </c>
      <c r="BD24" s="142">
        <v>0</v>
      </c>
      <c r="BE24" s="322">
        <v>9</v>
      </c>
      <c r="BF24" s="142">
        <v>3.6734693877551024E-2</v>
      </c>
      <c r="BG24" s="322">
        <v>66</v>
      </c>
      <c r="BH24" s="142">
        <v>0.26938775510204083</v>
      </c>
      <c r="BI24" s="322">
        <v>55</v>
      </c>
      <c r="BJ24" s="142">
        <v>0.22448979591836735</v>
      </c>
      <c r="BK24" s="322">
        <v>72</v>
      </c>
      <c r="BL24" s="142">
        <v>0.29387755102040819</v>
      </c>
      <c r="BM24" s="322">
        <v>43</v>
      </c>
      <c r="BN24" s="142">
        <v>0.17551020408163265</v>
      </c>
      <c r="BP24" s="322">
        <v>1</v>
      </c>
      <c r="BQ24" s="142">
        <v>2.1739130434782608E-2</v>
      </c>
      <c r="BR24" s="322">
        <v>0</v>
      </c>
      <c r="BS24" s="142">
        <v>0</v>
      </c>
      <c r="BT24" s="322">
        <v>17</v>
      </c>
      <c r="BU24" s="142">
        <v>0.36956521739130432</v>
      </c>
      <c r="BV24" s="322">
        <v>15</v>
      </c>
      <c r="BW24" s="142">
        <v>0.32608695652173914</v>
      </c>
      <c r="BX24" s="322">
        <v>6</v>
      </c>
      <c r="BY24" s="142">
        <v>0.13043478260869565</v>
      </c>
      <c r="BZ24" s="322">
        <v>5</v>
      </c>
      <c r="CA24" s="142">
        <v>0.10869565217391304</v>
      </c>
      <c r="CB24" s="322">
        <v>2</v>
      </c>
      <c r="CC24" s="142">
        <v>4.3478260869565216E-2</v>
      </c>
      <c r="CE24" s="322">
        <v>0</v>
      </c>
      <c r="CF24" s="142">
        <v>0</v>
      </c>
      <c r="CG24" s="322">
        <v>0</v>
      </c>
      <c r="CH24" s="142">
        <v>0</v>
      </c>
      <c r="CI24" s="322">
        <v>4</v>
      </c>
      <c r="CJ24" s="142">
        <v>0.21052631578947367</v>
      </c>
      <c r="CK24" s="322">
        <v>9</v>
      </c>
      <c r="CL24" s="142">
        <v>0.47368421052631576</v>
      </c>
      <c r="CM24" s="322">
        <v>6</v>
      </c>
      <c r="CN24" s="142">
        <v>0.31578947368421051</v>
      </c>
      <c r="CO24" s="322">
        <v>0</v>
      </c>
      <c r="CP24" s="142">
        <v>0</v>
      </c>
      <c r="CQ24" s="322">
        <v>0</v>
      </c>
      <c r="CR24" s="142">
        <v>0</v>
      </c>
      <c r="CT24" s="322">
        <v>0</v>
      </c>
      <c r="CU24" s="142">
        <v>0</v>
      </c>
      <c r="CV24" s="322">
        <v>1</v>
      </c>
      <c r="CW24" s="142">
        <v>0.2</v>
      </c>
      <c r="CX24" s="322">
        <v>1</v>
      </c>
      <c r="CY24" s="142">
        <v>0.2</v>
      </c>
      <c r="CZ24" s="322">
        <v>2</v>
      </c>
      <c r="DA24" s="142">
        <v>0.4</v>
      </c>
      <c r="DB24" s="322">
        <v>0</v>
      </c>
      <c r="DC24" s="142">
        <v>0</v>
      </c>
      <c r="DD24" s="322">
        <v>1</v>
      </c>
      <c r="DE24" s="142">
        <v>0.2</v>
      </c>
      <c r="DF24" s="322">
        <v>0</v>
      </c>
      <c r="DG24" s="142">
        <v>0</v>
      </c>
      <c r="DI24" s="322">
        <v>1</v>
      </c>
      <c r="DJ24" s="142">
        <v>2.2222222222222223E-2</v>
      </c>
      <c r="DK24" s="322">
        <v>1</v>
      </c>
      <c r="DL24" s="142">
        <v>2.2222222222222223E-2</v>
      </c>
      <c r="DM24" s="322">
        <v>2</v>
      </c>
      <c r="DN24" s="142">
        <v>4.4444444444444446E-2</v>
      </c>
      <c r="DO24" s="322">
        <v>17</v>
      </c>
      <c r="DP24" s="142">
        <v>0.37777777777777777</v>
      </c>
      <c r="DQ24" s="322">
        <v>11</v>
      </c>
      <c r="DR24" s="142">
        <v>0.24444444444444444</v>
      </c>
      <c r="DS24" s="322">
        <v>10</v>
      </c>
      <c r="DT24" s="142">
        <v>0.22222222222222221</v>
      </c>
      <c r="DU24" s="322">
        <v>3</v>
      </c>
      <c r="DV24" s="142">
        <v>6.6666666666666666E-2</v>
      </c>
    </row>
    <row r="25" spans="1:126" s="119" customFormat="1" x14ac:dyDescent="0.2">
      <c r="A25" s="120">
        <v>97218</v>
      </c>
      <c r="B25" s="141" t="s">
        <v>15</v>
      </c>
      <c r="C25" s="322">
        <v>1301.695119764699</v>
      </c>
      <c r="D25" s="142">
        <v>0.63397129186602863</v>
      </c>
      <c r="E25" s="322">
        <v>366.43945635640205</v>
      </c>
      <c r="F25" s="142">
        <v>0.17846889952153108</v>
      </c>
      <c r="G25" s="322">
        <v>178.79887682805676</v>
      </c>
      <c r="H25" s="142">
        <v>8.7081339712918648E-2</v>
      </c>
      <c r="I25" s="322">
        <v>13.753759756004365</v>
      </c>
      <c r="J25" s="142">
        <v>6.6985645933014346E-3</v>
      </c>
      <c r="K25" s="322">
        <v>192.55263658406113</v>
      </c>
      <c r="L25" s="142">
        <v>9.3779904306220088E-2</v>
      </c>
      <c r="M25" s="322">
        <v>2053.2398492892235</v>
      </c>
      <c r="N25" s="877">
        <v>2.5671641791044753</v>
      </c>
      <c r="P25" s="322">
        <v>1738.8681977234112</v>
      </c>
      <c r="Q25" s="882">
        <v>0.84688995215311091</v>
      </c>
      <c r="R25" s="322">
        <v>309.45959451009861</v>
      </c>
      <c r="S25" s="882">
        <v>0.15071770334928247</v>
      </c>
      <c r="T25" s="489">
        <v>4.9120570557136602</v>
      </c>
      <c r="U25" s="142">
        <v>2.3923444976065912E-3</v>
      </c>
      <c r="V25" s="322">
        <v>2053.2398492892235</v>
      </c>
      <c r="W25" s="879"/>
      <c r="X25" s="120"/>
      <c r="Y25" s="141" t="s">
        <v>15</v>
      </c>
      <c r="Z25" s="322">
        <v>40.27886785686993</v>
      </c>
      <c r="AA25" s="142">
        <v>1.9617224880382776E-2</v>
      </c>
      <c r="AB25" s="322">
        <v>140.48483179347318</v>
      </c>
      <c r="AC25" s="142">
        <v>6.8421052631578966E-2</v>
      </c>
      <c r="AD25" s="322">
        <v>460.75095182614621</v>
      </c>
      <c r="AE25" s="142">
        <v>0.22440191387559807</v>
      </c>
      <c r="AF25" s="322">
        <v>765.29848928052866</v>
      </c>
      <c r="AG25" s="142">
        <v>0.37272727272727274</v>
      </c>
      <c r="AH25" s="322">
        <v>646.42670853220523</v>
      </c>
      <c r="AI25" s="142">
        <v>0.31483253588516752</v>
      </c>
      <c r="AJ25" s="322">
        <v>2053.239849289223</v>
      </c>
      <c r="AK25" s="880"/>
      <c r="AL25" s="502"/>
      <c r="AM25" s="141" t="s">
        <v>15</v>
      </c>
      <c r="AN25" s="322">
        <v>17.68340540057704</v>
      </c>
      <c r="AO25" s="142">
        <v>8.6124401913875576E-3</v>
      </c>
      <c r="AP25" s="322">
        <v>0</v>
      </c>
      <c r="AQ25" s="142">
        <v>0</v>
      </c>
      <c r="AR25" s="322">
        <v>31.437165156581408</v>
      </c>
      <c r="AS25" s="142">
        <v>1.5311004784688994E-2</v>
      </c>
      <c r="AT25" s="322">
        <v>2004.1192787320649</v>
      </c>
      <c r="AU25" s="142">
        <v>0.97607655502392343</v>
      </c>
      <c r="AV25" s="322">
        <v>2053.2398492892235</v>
      </c>
      <c r="AY25" s="140">
        <v>97218</v>
      </c>
      <c r="AZ25" s="141" t="s">
        <v>15</v>
      </c>
      <c r="BA25" s="322">
        <v>0</v>
      </c>
      <c r="BB25" s="142">
        <v>0</v>
      </c>
      <c r="BC25" s="322">
        <v>4.9120570557158452</v>
      </c>
      <c r="BD25" s="142">
        <v>3.7735849056603774E-3</v>
      </c>
      <c r="BE25" s="322">
        <v>64.839153135449152</v>
      </c>
      <c r="BF25" s="142">
        <v>4.9811320754716976E-2</v>
      </c>
      <c r="BG25" s="322">
        <v>349.73846236696818</v>
      </c>
      <c r="BH25" s="142">
        <v>0.26867924528301884</v>
      </c>
      <c r="BI25" s="322">
        <v>288.8289548760917</v>
      </c>
      <c r="BJ25" s="142">
        <v>0.22188679245283019</v>
      </c>
      <c r="BK25" s="322">
        <v>415.56002691356053</v>
      </c>
      <c r="BL25" s="142">
        <v>0.31924528301886795</v>
      </c>
      <c r="BM25" s="322">
        <v>177.81646541691359</v>
      </c>
      <c r="BN25" s="142">
        <v>0.13660377358490564</v>
      </c>
      <c r="BP25" s="322">
        <v>2.9472342334295072</v>
      </c>
      <c r="BQ25" s="142">
        <v>8.0428954423592495E-3</v>
      </c>
      <c r="BR25" s="322">
        <v>21.613051045149717</v>
      </c>
      <c r="BS25" s="142">
        <v>5.8981233243967826E-2</v>
      </c>
      <c r="BT25" s="322">
        <v>121.81901498175296</v>
      </c>
      <c r="BU25" s="142">
        <v>0.33243967828418231</v>
      </c>
      <c r="BV25" s="322">
        <v>127.71348344861195</v>
      </c>
      <c r="BW25" s="142">
        <v>0.34852546916890076</v>
      </c>
      <c r="BX25" s="322">
        <v>51.085393379444788</v>
      </c>
      <c r="BY25" s="142">
        <v>0.13941018766756033</v>
      </c>
      <c r="BZ25" s="322">
        <v>37.331633623440425</v>
      </c>
      <c r="CA25" s="142">
        <v>0.10187667560321716</v>
      </c>
      <c r="CB25" s="322">
        <v>3.929645644572676</v>
      </c>
      <c r="CC25" s="142">
        <v>1.0723860589812333E-2</v>
      </c>
      <c r="CE25" s="322">
        <v>0.98241141114316899</v>
      </c>
      <c r="CF25" s="142">
        <v>5.4945054945054941E-3</v>
      </c>
      <c r="CG25" s="322">
        <v>8.841702700288522</v>
      </c>
      <c r="CH25" s="142">
        <v>4.9450549450549455E-2</v>
      </c>
      <c r="CI25" s="322">
        <v>54.032627612874293</v>
      </c>
      <c r="CJ25" s="142">
        <v>0.30219780219780218</v>
      </c>
      <c r="CK25" s="322">
        <v>62.874330313162815</v>
      </c>
      <c r="CL25" s="142">
        <v>0.35164835164835162</v>
      </c>
      <c r="CM25" s="322">
        <v>28.489930923151899</v>
      </c>
      <c r="CN25" s="142">
        <v>0.15934065934065933</v>
      </c>
      <c r="CO25" s="322">
        <v>13.753759756004364</v>
      </c>
      <c r="CP25" s="142">
        <v>7.6923076923076913E-2</v>
      </c>
      <c r="CQ25" s="322">
        <v>9.8241141114316903</v>
      </c>
      <c r="CR25" s="142">
        <v>5.4945054945054944E-2</v>
      </c>
      <c r="CT25" s="322">
        <v>0</v>
      </c>
      <c r="CU25" s="142">
        <v>0</v>
      </c>
      <c r="CV25" s="322">
        <v>3.929645644572676</v>
      </c>
      <c r="CW25" s="142">
        <v>0.2857142857142857</v>
      </c>
      <c r="CX25" s="322">
        <v>2.9472342334295072</v>
      </c>
      <c r="CY25" s="142">
        <v>0.2142857142857143</v>
      </c>
      <c r="CZ25" s="322">
        <v>1.964822822286338</v>
      </c>
      <c r="DA25" s="142">
        <v>0.14285714285714285</v>
      </c>
      <c r="DB25" s="322">
        <v>2.9472342334295072</v>
      </c>
      <c r="DC25" s="142">
        <v>0.2142857142857143</v>
      </c>
      <c r="DD25" s="322">
        <v>1.964822822286338</v>
      </c>
      <c r="DE25" s="142">
        <v>0.14285714285714285</v>
      </c>
      <c r="DF25" s="322">
        <v>0</v>
      </c>
      <c r="DG25" s="142">
        <v>0</v>
      </c>
      <c r="DI25" s="322">
        <v>0</v>
      </c>
      <c r="DJ25" s="142">
        <v>0</v>
      </c>
      <c r="DK25" s="322">
        <v>3.929645644572676</v>
      </c>
      <c r="DL25" s="142">
        <v>2.0408163265306121E-2</v>
      </c>
      <c r="DM25" s="322">
        <v>24.560285278579226</v>
      </c>
      <c r="DN25" s="142">
        <v>0.12755102040816327</v>
      </c>
      <c r="DO25" s="322">
        <v>68.768798780021839</v>
      </c>
      <c r="DP25" s="142">
        <v>0.35714285714285715</v>
      </c>
      <c r="DQ25" s="322">
        <v>43.226102090299435</v>
      </c>
      <c r="DR25" s="142">
        <v>0.22448979591836732</v>
      </c>
      <c r="DS25" s="322">
        <v>35.366810801154081</v>
      </c>
      <c r="DT25" s="142">
        <v>0.18367346938775508</v>
      </c>
      <c r="DU25" s="322">
        <v>16.700993989433872</v>
      </c>
      <c r="DV25" s="142">
        <v>8.6734693877551006E-2</v>
      </c>
    </row>
    <row r="26" spans="1:126" s="119" customFormat="1" x14ac:dyDescent="0.2">
      <c r="A26" s="120">
        <v>97233</v>
      </c>
      <c r="B26" s="141" t="s">
        <v>16</v>
      </c>
      <c r="C26" s="322">
        <v>513.87751520696247</v>
      </c>
      <c r="D26" s="142">
        <v>0.64054346943818941</v>
      </c>
      <c r="E26" s="322">
        <v>127.72101348833242</v>
      </c>
      <c r="F26" s="142">
        <v>0.15920303706424901</v>
      </c>
      <c r="G26" s="322">
        <v>60.867045490533421</v>
      </c>
      <c r="H26" s="142">
        <v>7.5870197350931173E-2</v>
      </c>
      <c r="I26" s="322">
        <v>9.982956272692137</v>
      </c>
      <c r="J26" s="142">
        <v>1.2443660710830258E-2</v>
      </c>
      <c r="K26" s="322">
        <v>89.803837608983713</v>
      </c>
      <c r="L26" s="142">
        <v>0.11193963543580007</v>
      </c>
      <c r="M26" s="322">
        <v>802.25236806750422</v>
      </c>
      <c r="N26" s="877">
        <v>2.2910447761194028</v>
      </c>
      <c r="P26" s="322">
        <v>694.48301084280786</v>
      </c>
      <c r="Q26" s="882">
        <v>0.86566651403685446</v>
      </c>
      <c r="R26" s="322">
        <v>103.77332345927017</v>
      </c>
      <c r="S26" s="882">
        <v>0.12935246761470243</v>
      </c>
      <c r="T26" s="489">
        <v>3.9960337654261906</v>
      </c>
      <c r="U26" s="142">
        <v>4.9810183484431305E-3</v>
      </c>
      <c r="V26" s="322">
        <v>802.25236806750422</v>
      </c>
      <c r="W26" s="879"/>
      <c r="X26" s="120"/>
      <c r="Y26" s="141" t="s">
        <v>16</v>
      </c>
      <c r="Z26" s="322">
        <v>10.976024596653566</v>
      </c>
      <c r="AA26" s="142">
        <v>1.3681510997708899E-2</v>
      </c>
      <c r="AB26" s="322">
        <v>52.884482147512642</v>
      </c>
      <c r="AC26" s="142">
        <v>6.5920007534415612E-2</v>
      </c>
      <c r="AD26" s="322">
        <v>232.49215736548013</v>
      </c>
      <c r="AE26" s="142">
        <v>0.28979927840601583</v>
      </c>
      <c r="AF26" s="322">
        <v>287.37465639570598</v>
      </c>
      <c r="AG26" s="142">
        <v>0.35820979511465312</v>
      </c>
      <c r="AH26" s="322">
        <v>218.52504756215183</v>
      </c>
      <c r="AI26" s="142">
        <v>0.27238940794720645</v>
      </c>
      <c r="AJ26" s="322">
        <v>802.25236806750422</v>
      </c>
      <c r="AK26" s="880"/>
      <c r="AL26" s="502"/>
      <c r="AM26" s="141" t="s">
        <v>16</v>
      </c>
      <c r="AN26" s="322">
        <v>8.9803837608983734</v>
      </c>
      <c r="AO26" s="142">
        <v>1.1193963543580009E-2</v>
      </c>
      <c r="AP26" s="322">
        <v>0.99782041787759701</v>
      </c>
      <c r="AQ26" s="142">
        <v>1.2437737270644454E-3</v>
      </c>
      <c r="AR26" s="322">
        <v>20.954228775429538</v>
      </c>
      <c r="AS26" s="142">
        <v>2.6119248268353355E-2</v>
      </c>
      <c r="AT26" s="322">
        <v>771.3199351132987</v>
      </c>
      <c r="AU26" s="142">
        <v>0.96144301446100222</v>
      </c>
      <c r="AV26" s="322">
        <v>802.25236806750422</v>
      </c>
      <c r="AY26" s="140">
        <v>97233</v>
      </c>
      <c r="AZ26" s="141" t="s">
        <v>16</v>
      </c>
      <c r="BA26" s="322">
        <v>1.995640835755194</v>
      </c>
      <c r="BB26" s="142">
        <v>3.8834951456310678E-3</v>
      </c>
      <c r="BC26" s="322">
        <v>1.995640835755194</v>
      </c>
      <c r="BD26" s="142">
        <v>3.8834951456310678E-3</v>
      </c>
      <c r="BE26" s="322">
        <v>19.95640835755194</v>
      </c>
      <c r="BF26" s="142">
        <v>3.8834951456310676E-2</v>
      </c>
      <c r="BG26" s="322">
        <v>116.74498889167886</v>
      </c>
      <c r="BH26" s="142">
        <v>0.2271844660194175</v>
      </c>
      <c r="BI26" s="322">
        <v>114.74934805592365</v>
      </c>
      <c r="BJ26" s="142">
        <v>0.22330097087378639</v>
      </c>
      <c r="BK26" s="322">
        <v>189.58587939674342</v>
      </c>
      <c r="BL26" s="142">
        <v>0.3689320388349514</v>
      </c>
      <c r="BM26" s="322">
        <v>68.849608833554186</v>
      </c>
      <c r="BN26" s="142">
        <v>0.13398058252427184</v>
      </c>
      <c r="BP26" s="322">
        <v>0</v>
      </c>
      <c r="BQ26" s="142">
        <v>0</v>
      </c>
      <c r="BR26" s="322">
        <v>3.991281671510388</v>
      </c>
      <c r="BS26" s="142">
        <v>3.125E-2</v>
      </c>
      <c r="BT26" s="322">
        <v>38.914996297226281</v>
      </c>
      <c r="BU26" s="142">
        <v>0.3046875</v>
      </c>
      <c r="BV26" s="322">
        <v>49.891020893879848</v>
      </c>
      <c r="BW26" s="142">
        <v>0.390625</v>
      </c>
      <c r="BX26" s="322">
        <v>17.960767521796743</v>
      </c>
      <c r="BY26" s="142">
        <v>0.14062499999999997</v>
      </c>
      <c r="BZ26" s="322">
        <v>12.971665432408761</v>
      </c>
      <c r="CA26" s="142">
        <v>0.1015625</v>
      </c>
      <c r="CB26" s="322">
        <v>3.991281671510388</v>
      </c>
      <c r="CC26" s="142">
        <v>3.125E-2</v>
      </c>
      <c r="CE26" s="322">
        <v>0.99782041787759701</v>
      </c>
      <c r="CF26" s="142">
        <v>1.6393442622950817E-2</v>
      </c>
      <c r="CG26" s="322">
        <v>0.99782041787759701</v>
      </c>
      <c r="CH26" s="142">
        <v>1.6393442622950817E-2</v>
      </c>
      <c r="CI26" s="322">
        <v>10.976024596653566</v>
      </c>
      <c r="CJ26" s="142">
        <v>0.18032786885245899</v>
      </c>
      <c r="CK26" s="322">
        <v>32.928073789960706</v>
      </c>
      <c r="CL26" s="142">
        <v>0.54098360655737709</v>
      </c>
      <c r="CM26" s="322">
        <v>10.976024596653566</v>
      </c>
      <c r="CN26" s="142">
        <v>0.18032786885245899</v>
      </c>
      <c r="CO26" s="322">
        <v>2.9934612536327911</v>
      </c>
      <c r="CP26" s="142">
        <v>4.9180327868852458E-2</v>
      </c>
      <c r="CQ26" s="322">
        <v>0.99782041787759701</v>
      </c>
      <c r="CR26" s="142">
        <v>1.6393442622950817E-2</v>
      </c>
      <c r="CT26" s="322">
        <v>0</v>
      </c>
      <c r="CU26" s="142">
        <v>0</v>
      </c>
      <c r="CV26" s="322">
        <v>0</v>
      </c>
      <c r="CW26" s="142">
        <v>0</v>
      </c>
      <c r="CX26" s="322">
        <v>2.9934612536327911</v>
      </c>
      <c r="CY26" s="142">
        <v>0.29985719378750064</v>
      </c>
      <c r="CZ26" s="322">
        <v>2.9934612536327911</v>
      </c>
      <c r="DA26" s="142">
        <v>0.29985719378750064</v>
      </c>
      <c r="DB26" s="322">
        <v>1.995640835755194</v>
      </c>
      <c r="DC26" s="142">
        <v>0.19990479585833373</v>
      </c>
      <c r="DD26" s="322">
        <v>2.0003929296713601</v>
      </c>
      <c r="DE26" s="142">
        <v>0.20038081656666493</v>
      </c>
      <c r="DF26" s="322">
        <v>0</v>
      </c>
      <c r="DG26" s="142">
        <v>0</v>
      </c>
      <c r="DI26" s="322">
        <v>0</v>
      </c>
      <c r="DJ26" s="142">
        <v>0</v>
      </c>
      <c r="DK26" s="322">
        <v>1.995640835755194</v>
      </c>
      <c r="DL26" s="142">
        <v>2.2222222222222227E-2</v>
      </c>
      <c r="DM26" s="322">
        <v>14.967306268163956</v>
      </c>
      <c r="DN26" s="142">
        <v>0.16666666666666671</v>
      </c>
      <c r="DO26" s="322">
        <v>35.921535043593494</v>
      </c>
      <c r="DP26" s="142">
        <v>0.40000000000000008</v>
      </c>
      <c r="DQ26" s="322">
        <v>17.960767521796747</v>
      </c>
      <c r="DR26" s="142">
        <v>0.20000000000000004</v>
      </c>
      <c r="DS26" s="322">
        <v>17.960767521796747</v>
      </c>
      <c r="DT26" s="142">
        <v>0.20000000000000004</v>
      </c>
      <c r="DU26" s="322">
        <v>0.99782041787759701</v>
      </c>
      <c r="DV26" s="142">
        <v>1.1111111111111113E-2</v>
      </c>
    </row>
    <row r="27" spans="1:126" s="119" customFormat="1" x14ac:dyDescent="0.2">
      <c r="A27" s="120">
        <v>97219</v>
      </c>
      <c r="B27" s="141" t="s">
        <v>31</v>
      </c>
      <c r="C27" s="322">
        <v>332.25452488663552</v>
      </c>
      <c r="D27" s="142">
        <v>0.49705014749262538</v>
      </c>
      <c r="E27" s="322">
        <v>132.11307517747525</v>
      </c>
      <c r="F27" s="142">
        <v>0.19764011799410031</v>
      </c>
      <c r="G27" s="322">
        <v>113.38062421947504</v>
      </c>
      <c r="H27" s="142">
        <v>0.1696165191740413</v>
      </c>
      <c r="I27" s="322">
        <v>8.8732662432632647</v>
      </c>
      <c r="J27" s="142">
        <v>1.3274336283185842E-2</v>
      </c>
      <c r="K27" s="322">
        <v>81.831233132316783</v>
      </c>
      <c r="L27" s="142">
        <v>0.12241887905604723</v>
      </c>
      <c r="M27" s="322">
        <v>668.45272365916583</v>
      </c>
      <c r="N27" s="877">
        <v>2.4085545722713841</v>
      </c>
      <c r="P27" s="322">
        <v>560.00169179706018</v>
      </c>
      <c r="Q27" s="882">
        <v>0.83775811209439666</v>
      </c>
      <c r="R27" s="322">
        <v>110.42286880505415</v>
      </c>
      <c r="S27" s="882">
        <v>0.16519174041297965</v>
      </c>
      <c r="T27" s="489">
        <v>-1.9718369429484994</v>
      </c>
      <c r="U27" s="142">
        <v>-2.9498525073762883E-3</v>
      </c>
      <c r="V27" s="322">
        <v>668.45272365916583</v>
      </c>
      <c r="W27" s="879"/>
      <c r="X27" s="120"/>
      <c r="Y27" s="141" t="s">
        <v>31</v>
      </c>
      <c r="Z27" s="322">
        <v>13.802858600631744</v>
      </c>
      <c r="AA27" s="142">
        <v>2.0648967551622422E-2</v>
      </c>
      <c r="AB27" s="322">
        <v>73.94388536052719</v>
      </c>
      <c r="AC27" s="142">
        <v>0.11061946902654866</v>
      </c>
      <c r="AD27" s="322">
        <v>225.77532996747635</v>
      </c>
      <c r="AE27" s="142">
        <v>0.33775811209439527</v>
      </c>
      <c r="AF27" s="322">
        <v>197.18369429473921</v>
      </c>
      <c r="AG27" s="142">
        <v>0.29498525073746318</v>
      </c>
      <c r="AH27" s="322">
        <v>157.74695543579134</v>
      </c>
      <c r="AI27" s="142">
        <v>0.2359882005899705</v>
      </c>
      <c r="AJ27" s="322">
        <v>668.45272365916583</v>
      </c>
      <c r="AK27" s="880"/>
      <c r="AL27" s="502"/>
      <c r="AM27" s="141" t="s">
        <v>31</v>
      </c>
      <c r="AN27" s="322">
        <v>6.9014293003158729</v>
      </c>
      <c r="AO27" s="142">
        <v>1.0324483775811206E-2</v>
      </c>
      <c r="AP27" s="322">
        <v>0.98591847147369605</v>
      </c>
      <c r="AQ27" s="142">
        <v>1.4749262536873152E-3</v>
      </c>
      <c r="AR27" s="322">
        <v>45.352249687790014</v>
      </c>
      <c r="AS27" s="142">
        <v>6.784660766961649E-2</v>
      </c>
      <c r="AT27" s="322">
        <v>615.21312619958655</v>
      </c>
      <c r="AU27" s="142">
        <v>0.92035398230088494</v>
      </c>
      <c r="AV27" s="322">
        <v>668.45272365916617</v>
      </c>
      <c r="AY27" s="140">
        <v>97219</v>
      </c>
      <c r="AZ27" s="141" t="s">
        <v>31</v>
      </c>
      <c r="BA27" s="322">
        <v>1.9718369429473921</v>
      </c>
      <c r="BB27" s="142">
        <v>5.9347181008902088E-3</v>
      </c>
      <c r="BC27" s="322">
        <v>6.901429300315872</v>
      </c>
      <c r="BD27" s="142">
        <v>2.0771513353115729E-2</v>
      </c>
      <c r="BE27" s="322">
        <v>14.788777072105439</v>
      </c>
      <c r="BF27" s="142">
        <v>4.4510385756676561E-2</v>
      </c>
      <c r="BG27" s="322">
        <v>74.9298038320009</v>
      </c>
      <c r="BH27" s="142">
        <v>0.22551928783382794</v>
      </c>
      <c r="BI27" s="322">
        <v>59.155108288421758</v>
      </c>
      <c r="BJ27" s="142">
        <v>0.17804154302670624</v>
      </c>
      <c r="BK27" s="322">
        <v>107.46511339063288</v>
      </c>
      <c r="BL27" s="142">
        <v>0.32344213649851639</v>
      </c>
      <c r="BM27" s="322">
        <v>67.042456060211322</v>
      </c>
      <c r="BN27" s="142">
        <v>0.20178041543026706</v>
      </c>
      <c r="BP27" s="322">
        <v>3.9436738858947842</v>
      </c>
      <c r="BQ27" s="142">
        <v>2.9850746268656719E-2</v>
      </c>
      <c r="BR27" s="322">
        <v>6.901429300315872</v>
      </c>
      <c r="BS27" s="142">
        <v>5.2238805970149259E-2</v>
      </c>
      <c r="BT27" s="322">
        <v>36.478983444526747</v>
      </c>
      <c r="BU27" s="142">
        <v>0.27611940298507459</v>
      </c>
      <c r="BV27" s="322">
        <v>46.338168159263709</v>
      </c>
      <c r="BW27" s="142">
        <v>0.35074626865671643</v>
      </c>
      <c r="BX27" s="322">
        <v>20.704287900947616</v>
      </c>
      <c r="BY27" s="142">
        <v>0.15671641791044777</v>
      </c>
      <c r="BZ27" s="322">
        <v>15.774695543579135</v>
      </c>
      <c r="CA27" s="142">
        <v>0.11940298507462686</v>
      </c>
      <c r="CB27" s="322">
        <v>1.9718369429473921</v>
      </c>
      <c r="CC27" s="142">
        <v>1.492537313432836E-2</v>
      </c>
      <c r="CE27" s="322">
        <v>0</v>
      </c>
      <c r="CF27" s="142">
        <v>0</v>
      </c>
      <c r="CG27" s="322">
        <v>7.8873477717895684</v>
      </c>
      <c r="CH27" s="142">
        <v>6.9565217391304349E-2</v>
      </c>
      <c r="CI27" s="322">
        <v>39.436738858947841</v>
      </c>
      <c r="CJ27" s="142">
        <v>0.34782608695652173</v>
      </c>
      <c r="CK27" s="322">
        <v>52.253678988105889</v>
      </c>
      <c r="CL27" s="142">
        <v>0.46086956521739131</v>
      </c>
      <c r="CM27" s="322">
        <v>4.9295923573684801</v>
      </c>
      <c r="CN27" s="142">
        <v>4.3478260869565216E-2</v>
      </c>
      <c r="CO27" s="322">
        <v>5.9155108288421756</v>
      </c>
      <c r="CP27" s="142">
        <v>5.2173913043478258E-2</v>
      </c>
      <c r="CQ27" s="322">
        <v>2.9577554144210878</v>
      </c>
      <c r="CR27" s="142">
        <v>2.6086956521739129E-2</v>
      </c>
      <c r="CT27" s="322">
        <v>0</v>
      </c>
      <c r="CU27" s="142">
        <v>0</v>
      </c>
      <c r="CV27" s="322">
        <v>1.9718369429473921</v>
      </c>
      <c r="CW27" s="142">
        <v>0.22222222222222221</v>
      </c>
      <c r="CX27" s="322">
        <v>1.9718369429473921</v>
      </c>
      <c r="CY27" s="142">
        <v>0.22222222222222221</v>
      </c>
      <c r="CZ27" s="322">
        <v>1.9718369429473921</v>
      </c>
      <c r="DA27" s="142">
        <v>0.22222222222222221</v>
      </c>
      <c r="DB27" s="322">
        <v>1.9718369429473921</v>
      </c>
      <c r="DC27" s="142">
        <v>0.22222222222222221</v>
      </c>
      <c r="DD27" s="322">
        <v>0</v>
      </c>
      <c r="DE27" s="142">
        <v>0</v>
      </c>
      <c r="DF27" s="322">
        <v>0.98591847147369605</v>
      </c>
      <c r="DG27" s="142">
        <v>0.1111111111111111</v>
      </c>
      <c r="DI27" s="322">
        <v>0.98591847147369605</v>
      </c>
      <c r="DJ27" s="142">
        <v>1.2048192771084336E-2</v>
      </c>
      <c r="DK27" s="322">
        <v>0.98591847147369605</v>
      </c>
      <c r="DL27" s="142">
        <v>1.2048192771084336E-2</v>
      </c>
      <c r="DM27" s="322">
        <v>12.816940129158048</v>
      </c>
      <c r="DN27" s="142">
        <v>0.15662650602409636</v>
      </c>
      <c r="DO27" s="322">
        <v>35.493064973053059</v>
      </c>
      <c r="DP27" s="142">
        <v>0.4337349397590361</v>
      </c>
      <c r="DQ27" s="322">
        <v>15.774695543579137</v>
      </c>
      <c r="DR27" s="142">
        <v>0.19277108433734938</v>
      </c>
      <c r="DS27" s="322">
        <v>12.816940129158048</v>
      </c>
      <c r="DT27" s="142">
        <v>0.15662650602409636</v>
      </c>
      <c r="DU27" s="322">
        <v>2.9577554144210878</v>
      </c>
      <c r="DV27" s="142">
        <v>3.6144578313253004E-2</v>
      </c>
    </row>
    <row r="28" spans="1:126" s="119" customFormat="1" x14ac:dyDescent="0.2">
      <c r="A28" s="120">
        <v>97225</v>
      </c>
      <c r="B28" s="144" t="s">
        <v>20</v>
      </c>
      <c r="C28" s="322">
        <v>932.10800654090121</v>
      </c>
      <c r="D28" s="145">
        <v>0.49620801733477793</v>
      </c>
      <c r="E28" s="322">
        <v>264.57214159457891</v>
      </c>
      <c r="F28" s="145">
        <v>0.14084507042253519</v>
      </c>
      <c r="G28" s="322">
        <v>486.40570647003369</v>
      </c>
      <c r="H28" s="145">
        <v>0.25893824485373784</v>
      </c>
      <c r="I28" s="322">
        <v>60.037524438769843</v>
      </c>
      <c r="J28" s="145">
        <v>3.1960996749729145E-2</v>
      </c>
      <c r="K28" s="322">
        <v>135.33882627722693</v>
      </c>
      <c r="L28" s="145">
        <v>7.2047670639219935E-2</v>
      </c>
      <c r="M28" s="324">
        <v>1878.4622053215105</v>
      </c>
      <c r="N28" s="877">
        <v>2.217768147345609</v>
      </c>
      <c r="P28" s="324">
        <v>1338.1244853725873</v>
      </c>
      <c r="Q28" s="883">
        <v>0.71235102925244054</v>
      </c>
      <c r="R28" s="324">
        <v>533.21462382907646</v>
      </c>
      <c r="S28" s="883">
        <v>0.28385698808234122</v>
      </c>
      <c r="T28" s="673">
        <v>7.1230961198467639</v>
      </c>
      <c r="U28" s="145">
        <v>3.791982665218224E-3</v>
      </c>
      <c r="V28" s="322">
        <v>1878.4622053215105</v>
      </c>
      <c r="W28" s="879"/>
      <c r="X28" s="120"/>
      <c r="Y28" s="144" t="s">
        <v>20</v>
      </c>
      <c r="Z28" s="322">
        <v>27.474799319437047</v>
      </c>
      <c r="AA28" s="145">
        <v>1.4626218851570959E-2</v>
      </c>
      <c r="AB28" s="322">
        <v>175.02464751641381</v>
      </c>
      <c r="AC28" s="145">
        <v>9.3174431202600203E-2</v>
      </c>
      <c r="AD28" s="322">
        <v>541.35530510890783</v>
      </c>
      <c r="AE28" s="145">
        <v>0.28819068255687968</v>
      </c>
      <c r="AF28" s="322">
        <v>676.69413138613481</v>
      </c>
      <c r="AG28" s="145">
        <v>0.36023835319609965</v>
      </c>
      <c r="AH28" s="322">
        <v>457.91332199061748</v>
      </c>
      <c r="AI28" s="145">
        <v>0.24377031419284936</v>
      </c>
      <c r="AJ28" s="324">
        <v>1878.4622053215112</v>
      </c>
      <c r="AK28" s="880"/>
      <c r="AL28" s="502"/>
      <c r="AM28" s="144" t="s">
        <v>20</v>
      </c>
      <c r="AN28" s="322">
        <v>13.228607079728951</v>
      </c>
      <c r="AO28" s="145">
        <v>7.0422535211267581E-3</v>
      </c>
      <c r="AP28" s="322">
        <v>30.527554799374496</v>
      </c>
      <c r="AQ28" s="145">
        <v>1.6251354279523286E-2</v>
      </c>
      <c r="AR28" s="322">
        <v>39.685821239186843</v>
      </c>
      <c r="AS28" s="145">
        <v>2.1126760563380271E-2</v>
      </c>
      <c r="AT28" s="322">
        <v>1795.0202222032212</v>
      </c>
      <c r="AU28" s="145">
        <v>0.9555796316359696</v>
      </c>
      <c r="AV28" s="324">
        <v>1878.4622053215116</v>
      </c>
      <c r="AY28" s="140">
        <v>97225</v>
      </c>
      <c r="AZ28" s="141" t="s">
        <v>20</v>
      </c>
      <c r="BA28" s="322">
        <v>2.0351703199582998</v>
      </c>
      <c r="BB28" s="142">
        <v>2.1834061135371182E-3</v>
      </c>
      <c r="BC28" s="322">
        <v>4.0703406399165996</v>
      </c>
      <c r="BD28" s="142">
        <v>4.3668122270742364E-3</v>
      </c>
      <c r="BE28" s="322">
        <v>36.633065759249398</v>
      </c>
      <c r="BF28" s="142">
        <v>3.9301310043668131E-2</v>
      </c>
      <c r="BG28" s="322">
        <v>207.58737263574659</v>
      </c>
      <c r="BH28" s="142">
        <v>0.22270742358078605</v>
      </c>
      <c r="BI28" s="322">
        <v>209.62254295570486</v>
      </c>
      <c r="BJ28" s="142">
        <v>0.22489082969432314</v>
      </c>
      <c r="BK28" s="322">
        <v>266.60731191453732</v>
      </c>
      <c r="BL28" s="142">
        <v>0.2860262008733625</v>
      </c>
      <c r="BM28" s="322">
        <v>205.55220231578829</v>
      </c>
      <c r="BN28" s="142">
        <v>0.22052401746724895</v>
      </c>
      <c r="BP28" s="322">
        <v>3.0527554799374497</v>
      </c>
      <c r="BQ28" s="142">
        <v>1.1538461538461541E-2</v>
      </c>
      <c r="BR28" s="322">
        <v>8.1406812798331991</v>
      </c>
      <c r="BS28" s="142">
        <v>3.0769230769230778E-2</v>
      </c>
      <c r="BT28" s="322">
        <v>64.107865078686444</v>
      </c>
      <c r="BU28" s="142">
        <v>0.24230769230769236</v>
      </c>
      <c r="BV28" s="322">
        <v>85.477153438248592</v>
      </c>
      <c r="BW28" s="142">
        <v>0.32307692307692315</v>
      </c>
      <c r="BX28" s="322">
        <v>49.86167283897835</v>
      </c>
      <c r="BY28" s="142">
        <v>0.18846153846153854</v>
      </c>
      <c r="BZ28" s="322">
        <v>34.597895439291094</v>
      </c>
      <c r="CA28" s="142">
        <v>0.13076923076923078</v>
      </c>
      <c r="CB28" s="322">
        <v>19.334118039603847</v>
      </c>
      <c r="CC28" s="142">
        <v>7.3076923076923095E-2</v>
      </c>
      <c r="CE28" s="322">
        <v>8.1406812798331991</v>
      </c>
      <c r="CF28" s="142">
        <v>1.6736401673640166E-2</v>
      </c>
      <c r="CG28" s="322">
        <v>43.756161879103445</v>
      </c>
      <c r="CH28" s="142">
        <v>8.9958158995815884E-2</v>
      </c>
      <c r="CI28" s="322">
        <v>156.70811463678913</v>
      </c>
      <c r="CJ28" s="142">
        <v>0.32217573221757329</v>
      </c>
      <c r="CK28" s="322">
        <v>169.93672171651806</v>
      </c>
      <c r="CL28" s="142">
        <v>0.34937238493723854</v>
      </c>
      <c r="CM28" s="322">
        <v>38.668236079207702</v>
      </c>
      <c r="CN28" s="142">
        <v>7.9497907949790794E-2</v>
      </c>
      <c r="CO28" s="322">
        <v>50.879257998957499</v>
      </c>
      <c r="CP28" s="142">
        <v>0.10460251046025104</v>
      </c>
      <c r="CQ28" s="322">
        <v>18.316532879624699</v>
      </c>
      <c r="CR28" s="142">
        <v>3.7656903765690378E-2</v>
      </c>
      <c r="CT28" s="322">
        <v>0</v>
      </c>
      <c r="CU28" s="142">
        <v>0</v>
      </c>
      <c r="CV28" s="322">
        <v>5.0879257998957499</v>
      </c>
      <c r="CW28" s="142">
        <v>8.4745762711864417E-2</v>
      </c>
      <c r="CX28" s="322">
        <v>11.19343675977065</v>
      </c>
      <c r="CY28" s="142">
        <v>0.18644067796610173</v>
      </c>
      <c r="CZ28" s="322">
        <v>18.316532879624699</v>
      </c>
      <c r="DA28" s="142">
        <v>0.30508474576271188</v>
      </c>
      <c r="DB28" s="322">
        <v>18.316532879624699</v>
      </c>
      <c r="DC28" s="142">
        <v>0.30508474576271188</v>
      </c>
      <c r="DD28" s="322">
        <v>6.1055109598748993</v>
      </c>
      <c r="DE28" s="142">
        <v>0.10169491525423729</v>
      </c>
      <c r="DF28" s="322">
        <v>1.0175851599791499</v>
      </c>
      <c r="DG28" s="142">
        <v>1.6949152542372881E-2</v>
      </c>
      <c r="DI28" s="322">
        <v>0</v>
      </c>
      <c r="DJ28" s="142">
        <v>0</v>
      </c>
      <c r="DK28" s="322">
        <v>2.0351703199582998</v>
      </c>
      <c r="DL28" s="142">
        <v>1.5037593984962407E-2</v>
      </c>
      <c r="DM28" s="322">
        <v>11.193436759770648</v>
      </c>
      <c r="DN28" s="142">
        <v>8.2706766917293228E-2</v>
      </c>
      <c r="DO28" s="322">
        <v>53.932013478894945</v>
      </c>
      <c r="DP28" s="142">
        <v>0.39849624060150379</v>
      </c>
      <c r="DQ28" s="322">
        <v>27.47479931943705</v>
      </c>
      <c r="DR28" s="142">
        <v>0.20300751879699253</v>
      </c>
      <c r="DS28" s="322">
        <v>24.422043839499597</v>
      </c>
      <c r="DT28" s="142">
        <v>0.18045112781954889</v>
      </c>
      <c r="DU28" s="322">
        <v>16.281362559666398</v>
      </c>
      <c r="DV28" s="142">
        <v>0.12030075187969926</v>
      </c>
    </row>
    <row r="29" spans="1:126" s="119" customFormat="1" hidden="1" x14ac:dyDescent="0.2">
      <c r="A29" s="120"/>
      <c r="B29" s="153" t="s">
        <v>37</v>
      </c>
      <c r="C29" s="326">
        <v>5715.5357321549536</v>
      </c>
      <c r="D29" s="155">
        <v>0.58821351510938413</v>
      </c>
      <c r="E29" s="326">
        <v>1550.2811126939689</v>
      </c>
      <c r="F29" s="155">
        <v>0.15954695157886634</v>
      </c>
      <c r="G29" s="326">
        <v>1507.2229838249389</v>
      </c>
      <c r="H29" s="155">
        <v>0.15511563061037056</v>
      </c>
      <c r="I29" s="326">
        <v>157.77259710567282</v>
      </c>
      <c r="J29" s="155">
        <v>1.6237143512087566E-2</v>
      </c>
      <c r="K29" s="326">
        <v>785.95807564645384</v>
      </c>
      <c r="L29" s="155">
        <v>8.0886759189291363E-2</v>
      </c>
      <c r="M29" s="326">
        <v>9716.7705014259882</v>
      </c>
      <c r="N29" s="884">
        <v>2.3967237479033403</v>
      </c>
      <c r="P29" s="326">
        <v>7614.2796347361455</v>
      </c>
      <c r="Q29" s="680">
        <v>0.78362246320613516</v>
      </c>
      <c r="R29" s="326">
        <v>2075.4393704516647</v>
      </c>
      <c r="S29" s="680">
        <v>0.21359353605676729</v>
      </c>
      <c r="T29" s="304">
        <v>27.051496238178757</v>
      </c>
      <c r="U29" s="155">
        <v>2.7840007370976607E-3</v>
      </c>
      <c r="V29" s="326">
        <v>9716.7705014259882</v>
      </c>
      <c r="W29" s="879"/>
      <c r="X29" s="120"/>
      <c r="Y29" s="153" t="s">
        <v>37</v>
      </c>
      <c r="Z29" s="326">
        <v>163.66226251733559</v>
      </c>
      <c r="AA29" s="155">
        <v>1.6843277557426848E-2</v>
      </c>
      <c r="AB29" s="326">
        <v>792.97643157059747</v>
      </c>
      <c r="AC29" s="155">
        <v>8.1609052251900335E-2</v>
      </c>
      <c r="AD29" s="326">
        <v>2509.4715445109978</v>
      </c>
      <c r="AE29" s="155">
        <v>0.25826189309943248</v>
      </c>
      <c r="AF29" s="326">
        <v>3495.968469377468</v>
      </c>
      <c r="AG29" s="155">
        <v>0.35978707831623841</v>
      </c>
      <c r="AH29" s="326">
        <v>2754.6917934495905</v>
      </c>
      <c r="AI29" s="155">
        <v>0.28349869877500183</v>
      </c>
      <c r="AJ29" s="326">
        <v>9716.77050142599</v>
      </c>
      <c r="AK29" s="880"/>
      <c r="AL29" s="502"/>
      <c r="AM29" s="153" t="s">
        <v>37</v>
      </c>
      <c r="AN29" s="326">
        <v>75.82294374113539</v>
      </c>
      <c r="AO29" s="155">
        <v>7.8033070483663237E-3</v>
      </c>
      <c r="AP29" s="326">
        <v>72.568240217259003</v>
      </c>
      <c r="AQ29" s="155">
        <v>7.4683497162569834E-3</v>
      </c>
      <c r="AR29" s="326">
        <v>287.69197619145217</v>
      </c>
      <c r="AS29" s="155">
        <v>2.9607777208408063E-2</v>
      </c>
      <c r="AT29" s="326">
        <v>9280.6873412761415</v>
      </c>
      <c r="AU29" s="155">
        <v>0.9551205660269686</v>
      </c>
      <c r="AV29" s="326">
        <v>9716.7705014259882</v>
      </c>
      <c r="AY29" s="147"/>
      <c r="AZ29" s="153" t="s">
        <v>37</v>
      </c>
      <c r="BA29" s="326">
        <v>12.007645915815505</v>
      </c>
      <c r="BB29" s="155">
        <v>2.1008784615345602E-3</v>
      </c>
      <c r="BC29" s="326">
        <v>29.909078666276748</v>
      </c>
      <c r="BD29" s="155">
        <v>5.2329440437248386E-3</v>
      </c>
      <c r="BE29" s="326">
        <v>327.6707652415248</v>
      </c>
      <c r="BF29" s="155">
        <v>5.7329842834869596E-2</v>
      </c>
      <c r="BG29" s="326">
        <v>1528.6979746649638</v>
      </c>
      <c r="BH29" s="155">
        <v>0.26746363705937187</v>
      </c>
      <c r="BI29" s="326">
        <v>1358.9035095352203</v>
      </c>
      <c r="BJ29" s="155">
        <v>0.23775610427736177</v>
      </c>
      <c r="BK29" s="326">
        <v>1674.6660284675772</v>
      </c>
      <c r="BL29" s="155">
        <v>0.29300245977749673</v>
      </c>
      <c r="BM29" s="326">
        <v>783.68072966357545</v>
      </c>
      <c r="BN29" s="155">
        <v>0.13711413354564067</v>
      </c>
      <c r="BP29" s="326">
        <v>12.947488112322921</v>
      </c>
      <c r="BQ29" s="155">
        <v>8.3517034467534036E-3</v>
      </c>
      <c r="BR29" s="326">
        <v>53.676054131382415</v>
      </c>
      <c r="BS29" s="155">
        <v>3.4623432932178323E-2</v>
      </c>
      <c r="BT29" s="326">
        <v>495.87767060619046</v>
      </c>
      <c r="BU29" s="155">
        <v>0.31986306647604662</v>
      </c>
      <c r="BV29" s="326">
        <v>530.91298136023261</v>
      </c>
      <c r="BW29" s="155">
        <v>0.34246239408648255</v>
      </c>
      <c r="BX29" s="326">
        <v>236.80299759441561</v>
      </c>
      <c r="BY29" s="155">
        <v>0.15274842456341103</v>
      </c>
      <c r="BZ29" s="326">
        <v>166.79989529669871</v>
      </c>
      <c r="CA29" s="155">
        <v>0.10759332222453878</v>
      </c>
      <c r="CB29" s="326">
        <v>53.264025592726284</v>
      </c>
      <c r="CC29" s="155">
        <v>3.4357656270589419E-2</v>
      </c>
      <c r="CE29" s="326">
        <v>17.147684700282227</v>
      </c>
      <c r="CF29" s="155">
        <v>1.1377005847380243E-2</v>
      </c>
      <c r="CG29" s="326">
        <v>80.528926925793286</v>
      </c>
      <c r="CH29" s="155">
        <v>5.3428674980414557E-2</v>
      </c>
      <c r="CI29" s="326">
        <v>412.55583171339765</v>
      </c>
      <c r="CJ29" s="155">
        <v>0.27371917502640419</v>
      </c>
      <c r="CK29" s="326">
        <v>639.80953956475844</v>
      </c>
      <c r="CL29" s="155">
        <v>0.42449560976113082</v>
      </c>
      <c r="CM29" s="326">
        <v>182.34717399126345</v>
      </c>
      <c r="CN29" s="155">
        <v>0.12098221427629366</v>
      </c>
      <c r="CO29" s="326">
        <v>121.67838243694224</v>
      </c>
      <c r="CP29" s="155">
        <v>8.0730179769521723E-2</v>
      </c>
      <c r="CQ29" s="326">
        <v>53.155444492501559</v>
      </c>
      <c r="CR29" s="155">
        <v>3.5267140338854773E-2</v>
      </c>
      <c r="CT29" s="326">
        <v>3.0054904521127201</v>
      </c>
      <c r="CU29" s="155">
        <v>1.9049508642490717E-2</v>
      </c>
      <c r="CV29" s="326">
        <v>11.989408387415818</v>
      </c>
      <c r="CW29" s="155">
        <v>7.5991703295506766E-2</v>
      </c>
      <c r="CX29" s="326">
        <v>43.15125414495278</v>
      </c>
      <c r="CY29" s="155">
        <v>0.27350284483211595</v>
      </c>
      <c r="CZ29" s="326">
        <v>41.281262550219076</v>
      </c>
      <c r="DA29" s="155">
        <v>0.26165039625081243</v>
      </c>
      <c r="DB29" s="326">
        <v>34.247223613136853</v>
      </c>
      <c r="DC29" s="155">
        <v>0.21706699541872138</v>
      </c>
      <c r="DD29" s="326">
        <v>21.090629813321538</v>
      </c>
      <c r="DE29" s="155">
        <v>0.13367739518920052</v>
      </c>
      <c r="DF29" s="326">
        <v>3.0073281445140259</v>
      </c>
      <c r="DG29" s="155">
        <v>1.9061156371152209E-2</v>
      </c>
      <c r="DI29" s="326">
        <v>3.987584410525236</v>
      </c>
      <c r="DJ29" s="155">
        <v>5.0735332253510224E-3</v>
      </c>
      <c r="DK29" s="326">
        <v>13.953531662924124</v>
      </c>
      <c r="DL29" s="155">
        <v>1.7753531766242475E-2</v>
      </c>
      <c r="DM29" s="326">
        <v>117.64845814706162</v>
      </c>
      <c r="DN29" s="155">
        <v>0.14968795638405427</v>
      </c>
      <c r="DO29" s="326">
        <v>312.30030514174064</v>
      </c>
      <c r="DP29" s="155">
        <v>0.39734982668747609</v>
      </c>
      <c r="DQ29" s="326">
        <v>149.48645921326221</v>
      </c>
      <c r="DR29" s="155">
        <v>0.19019647974264908</v>
      </c>
      <c r="DS29" s="326">
        <v>131.60703746380352</v>
      </c>
      <c r="DT29" s="155">
        <v>0.16744791044427679</v>
      </c>
      <c r="DU29" s="326">
        <v>56.974699607136458</v>
      </c>
      <c r="DV29" s="155">
        <v>7.2490761749950242E-2</v>
      </c>
    </row>
    <row r="30" spans="1:126" s="119" customFormat="1" ht="13.5" thickBot="1" x14ac:dyDescent="0.25">
      <c r="A30" s="120"/>
      <c r="B30" s="148" t="s">
        <v>282</v>
      </c>
      <c r="C30" s="325">
        <v>26635.059594738967</v>
      </c>
      <c r="D30" s="150">
        <v>0.61386461575228857</v>
      </c>
      <c r="E30" s="325">
        <v>6831.2492375378843</v>
      </c>
      <c r="F30" s="150">
        <v>0.15744144192332171</v>
      </c>
      <c r="G30" s="325">
        <v>5146.4341309161855</v>
      </c>
      <c r="H30" s="150">
        <v>0.11861110349808807</v>
      </c>
      <c r="I30" s="325">
        <v>523.01214199647552</v>
      </c>
      <c r="J30" s="150">
        <v>1.2053986454900377E-2</v>
      </c>
      <c r="K30" s="325">
        <v>4253.3878935445218</v>
      </c>
      <c r="L30" s="150">
        <v>9.8028852371401368E-2</v>
      </c>
      <c r="M30" s="325">
        <v>43389.142998734031</v>
      </c>
      <c r="N30" s="884">
        <v>2.4340906994423537</v>
      </c>
      <c r="P30" s="325">
        <v>33037.712217325279</v>
      </c>
      <c r="Q30" s="860">
        <v>0.76142808854946087</v>
      </c>
      <c r="R30" s="325">
        <v>10172.076897313143</v>
      </c>
      <c r="S30" s="860">
        <v>0.23443829940614253</v>
      </c>
      <c r="T30" s="325">
        <v>179.35388409561244</v>
      </c>
      <c r="U30" s="150">
        <v>4.1336120443965776E-3</v>
      </c>
      <c r="V30" s="325">
        <v>43389.142998734038</v>
      </c>
      <c r="W30" s="879"/>
      <c r="X30" s="120"/>
      <c r="Y30" s="148" t="s">
        <v>282</v>
      </c>
      <c r="Z30" s="325">
        <v>579.52536245246324</v>
      </c>
      <c r="AA30" s="150">
        <v>1.3356460220230024E-2</v>
      </c>
      <c r="AB30" s="325">
        <v>3100.7549492374301</v>
      </c>
      <c r="AC30" s="150">
        <v>7.1463844061817508E-2</v>
      </c>
      <c r="AD30" s="325">
        <v>12306.606738062474</v>
      </c>
      <c r="AE30" s="150">
        <v>0.28363332132237651</v>
      </c>
      <c r="AF30" s="325">
        <v>17364.505173494919</v>
      </c>
      <c r="AG30" s="150">
        <v>0.40020392138193561</v>
      </c>
      <c r="AH30" s="325">
        <v>10037.750775486751</v>
      </c>
      <c r="AI30" s="150">
        <v>0.23134245301364034</v>
      </c>
      <c r="AJ30" s="325">
        <v>43389.142998734038</v>
      </c>
      <c r="AK30" s="880"/>
      <c r="AL30" s="502"/>
      <c r="AM30" s="148" t="s">
        <v>282</v>
      </c>
      <c r="AN30" s="325">
        <v>304.32752894080437</v>
      </c>
      <c r="AO30" s="150">
        <v>7.0139096536127417E-3</v>
      </c>
      <c r="AP30" s="325">
        <v>396.82678699676671</v>
      </c>
      <c r="AQ30" s="150">
        <v>9.1457622707216153E-3</v>
      </c>
      <c r="AR30" s="325">
        <v>1465.127509251118</v>
      </c>
      <c r="AS30" s="150">
        <v>3.3767145603541097E-2</v>
      </c>
      <c r="AT30" s="325">
        <v>41222.861173545345</v>
      </c>
      <c r="AU30" s="150">
        <v>0.95007318247212447</v>
      </c>
      <c r="AV30" s="325">
        <v>43389.142998734038</v>
      </c>
      <c r="AY30" s="147"/>
      <c r="AZ30" s="148" t="s">
        <v>282</v>
      </c>
      <c r="BA30" s="325">
        <v>48.152183965789476</v>
      </c>
      <c r="BB30" s="150">
        <v>1.8078496800247683E-3</v>
      </c>
      <c r="BC30" s="325">
        <v>158.56783234584529</v>
      </c>
      <c r="BD30" s="150">
        <v>5.9533500115451611E-3</v>
      </c>
      <c r="BE30" s="325">
        <v>1589.6226677791583</v>
      </c>
      <c r="BF30" s="150">
        <v>5.9681588551547489E-2</v>
      </c>
      <c r="BG30" s="325">
        <v>7587.303797792184</v>
      </c>
      <c r="BH30" s="150">
        <v>0.28486152887342703</v>
      </c>
      <c r="BI30" s="325">
        <v>6107.4758636038332</v>
      </c>
      <c r="BJ30" s="150">
        <v>0.22930212871797739</v>
      </c>
      <c r="BK30" s="325">
        <v>7506.7756417509745</v>
      </c>
      <c r="BL30" s="150">
        <v>0.28183813950368386</v>
      </c>
      <c r="BM30" s="325">
        <v>3637.1616075011848</v>
      </c>
      <c r="BN30" s="150">
        <v>0.13655541466179438</v>
      </c>
      <c r="BP30" s="325">
        <v>81.310249861024872</v>
      </c>
      <c r="BQ30" s="150">
        <v>1.190269115262594E-2</v>
      </c>
      <c r="BR30" s="325">
        <v>350.71247388262373</v>
      </c>
      <c r="BS30" s="150">
        <v>5.1339434660859683E-2</v>
      </c>
      <c r="BT30" s="325">
        <v>2443.9749118696836</v>
      </c>
      <c r="BU30" s="150">
        <v>0.35776397945488225</v>
      </c>
      <c r="BV30" s="325">
        <v>2443.1197288276589</v>
      </c>
      <c r="BW30" s="150">
        <v>0.3576387925363132</v>
      </c>
      <c r="BX30" s="325">
        <v>806.88684800023771</v>
      </c>
      <c r="BY30" s="150">
        <v>0.118117026614455</v>
      </c>
      <c r="BZ30" s="325">
        <v>545.70571906287842</v>
      </c>
      <c r="CA30" s="150">
        <v>7.9883737232746818E-2</v>
      </c>
      <c r="CB30" s="325">
        <v>159.53930603377768</v>
      </c>
      <c r="CC30" s="150">
        <v>2.3354338348117242E-2</v>
      </c>
      <c r="CE30" s="325">
        <v>64.686102020492285</v>
      </c>
      <c r="CF30" s="150">
        <v>1.2569111033968804E-2</v>
      </c>
      <c r="CG30" s="325">
        <v>185.45604661776349</v>
      </c>
      <c r="CH30" s="150">
        <v>3.6035834113502585E-2</v>
      </c>
      <c r="CI30" s="325">
        <v>1201.3493272642127</v>
      </c>
      <c r="CJ30" s="150">
        <v>0.23343334369079827</v>
      </c>
      <c r="CK30" s="325">
        <v>2381.8258712005663</v>
      </c>
      <c r="CL30" s="150">
        <v>0.46281091151875786</v>
      </c>
      <c r="CM30" s="325">
        <v>714.45253390542405</v>
      </c>
      <c r="CN30" s="150">
        <v>0.13882476987580425</v>
      </c>
      <c r="CO30" s="325">
        <v>430.47039578920999</v>
      </c>
      <c r="CP30" s="150">
        <v>8.3644400149463533E-2</v>
      </c>
      <c r="CQ30" s="325">
        <v>168.19385411851667</v>
      </c>
      <c r="CR30" s="150">
        <v>3.2681629617704683E-2</v>
      </c>
      <c r="CT30" s="325">
        <v>10.995205070229424</v>
      </c>
      <c r="CU30" s="150">
        <v>2.1022848586760953E-2</v>
      </c>
      <c r="CV30" s="325">
        <v>38.045214696847481</v>
      </c>
      <c r="CW30" s="150">
        <v>7.2742507567068793E-2</v>
      </c>
      <c r="CX30" s="325">
        <v>170.85182863091444</v>
      </c>
      <c r="CY30" s="150">
        <v>0.3266689526149964</v>
      </c>
      <c r="CZ30" s="325">
        <v>166.31809401376751</v>
      </c>
      <c r="DA30" s="150">
        <v>0.31800044522654369</v>
      </c>
      <c r="DB30" s="325">
        <v>81.642689979555712</v>
      </c>
      <c r="DC30" s="150">
        <v>0.15610094570252994</v>
      </c>
      <c r="DD30" s="325">
        <v>50.301927233241685</v>
      </c>
      <c r="DE30" s="150">
        <v>9.6177360321360678E-2</v>
      </c>
      <c r="DF30" s="325">
        <v>4.8571823719192739</v>
      </c>
      <c r="DG30" s="150">
        <v>9.286939980739501E-3</v>
      </c>
      <c r="DI30" s="325">
        <v>13.973524826107745</v>
      </c>
      <c r="DJ30" s="150">
        <v>3.2852693372536585E-3</v>
      </c>
      <c r="DK30" s="325">
        <v>71.955115559803531</v>
      </c>
      <c r="DL30" s="150">
        <v>1.6917129911666814E-2</v>
      </c>
      <c r="DM30" s="325">
        <v>703.67658788768995</v>
      </c>
      <c r="DN30" s="150">
        <v>0.16543908185653097</v>
      </c>
      <c r="DO30" s="325">
        <v>1733.0195707024582</v>
      </c>
      <c r="DP30" s="150">
        <v>0.40744451577828283</v>
      </c>
      <c r="DQ30" s="325">
        <v>907.45499740522575</v>
      </c>
      <c r="DR30" s="150">
        <v>0.21334875165805919</v>
      </c>
      <c r="DS30" s="325">
        <v>605.71101561836474</v>
      </c>
      <c r="DT30" s="150">
        <v>0.14240671925024007</v>
      </c>
      <c r="DU30" s="325">
        <v>217.5970815448718</v>
      </c>
      <c r="DV30" s="150">
        <v>5.1158532207966401E-2</v>
      </c>
    </row>
    <row r="31" spans="1:126" s="119" customFormat="1" x14ac:dyDescent="0.2">
      <c r="A31" s="120">
        <v>97210</v>
      </c>
      <c r="B31" s="134" t="s">
        <v>33</v>
      </c>
      <c r="C31" s="323">
        <v>5027.2523361594003</v>
      </c>
      <c r="D31" s="136">
        <v>0.67069290968933659</v>
      </c>
      <c r="E31" s="323">
        <v>978.39629079515521</v>
      </c>
      <c r="F31" s="136">
        <v>0.13052924564434484</v>
      </c>
      <c r="G31" s="323">
        <v>709.6484881530846</v>
      </c>
      <c r="H31" s="136">
        <v>9.4675217703442477E-2</v>
      </c>
      <c r="I31" s="323">
        <v>82.670970413258573</v>
      </c>
      <c r="J31" s="136">
        <v>1.1029252161165315E-2</v>
      </c>
      <c r="K31" s="323">
        <v>697.64169882587851</v>
      </c>
      <c r="L31" s="136">
        <v>9.3073374801710837E-2</v>
      </c>
      <c r="M31" s="323">
        <v>7495.6097843467769</v>
      </c>
      <c r="N31" s="877">
        <v>2.4842138029669978</v>
      </c>
      <c r="P31" s="323">
        <v>5836.6246621960599</v>
      </c>
      <c r="Q31" s="878">
        <v>0.7786724269431412</v>
      </c>
      <c r="R31" s="323">
        <v>1590.4654139082652</v>
      </c>
      <c r="S31" s="878">
        <v>0.21218626098034934</v>
      </c>
      <c r="T31" s="885">
        <v>68.51970824245177</v>
      </c>
      <c r="U31" s="136">
        <v>9.1413120765094745E-3</v>
      </c>
      <c r="V31" s="322">
        <v>7495.6097843467769</v>
      </c>
      <c r="W31" s="879"/>
      <c r="X31" s="120"/>
      <c r="Y31" s="134" t="s">
        <v>33</v>
      </c>
      <c r="Z31" s="323">
        <v>80.029111697438537</v>
      </c>
      <c r="AA31" s="136">
        <v>1.0676798019097104E-2</v>
      </c>
      <c r="AB31" s="323">
        <v>659.05139681094556</v>
      </c>
      <c r="AC31" s="136">
        <v>8.7924987529000645E-2</v>
      </c>
      <c r="AD31" s="323">
        <v>2226.4420729835788</v>
      </c>
      <c r="AE31" s="136">
        <v>0.29703281481289218</v>
      </c>
      <c r="AF31" s="323">
        <v>3214.0276727455644</v>
      </c>
      <c r="AG31" s="136">
        <v>0.42878801928263111</v>
      </c>
      <c r="AH31" s="323">
        <v>1316.0595301092505</v>
      </c>
      <c r="AI31" s="136">
        <v>0.17557738035637907</v>
      </c>
      <c r="AJ31" s="323">
        <v>7495.6097843467769</v>
      </c>
      <c r="AK31" s="880"/>
      <c r="AL31" s="502"/>
      <c r="AM31" s="134" t="s">
        <v>33</v>
      </c>
      <c r="AN31" s="323">
        <v>105.49436645256492</v>
      </c>
      <c r="AO31" s="136">
        <v>1.4074154003170069E-2</v>
      </c>
      <c r="AP31" s="323">
        <v>70.018659326228189</v>
      </c>
      <c r="AQ31" s="136">
        <v>9.3412892800862537E-3</v>
      </c>
      <c r="AR31" s="323">
        <v>509.61967244578818</v>
      </c>
      <c r="AS31" s="136">
        <v>6.7989087893827738E-2</v>
      </c>
      <c r="AT31" s="323">
        <v>6810.4770861221959</v>
      </c>
      <c r="AU31" s="136">
        <v>0.90859546882291597</v>
      </c>
      <c r="AV31" s="323">
        <v>7495.6097843467769</v>
      </c>
      <c r="AY31" s="140">
        <v>97210</v>
      </c>
      <c r="AZ31" s="134" t="s">
        <v>33</v>
      </c>
      <c r="BA31" s="323">
        <v>10.04331891874374</v>
      </c>
      <c r="BB31" s="136">
        <v>1.9977749767015663E-3</v>
      </c>
      <c r="BC31" s="323">
        <v>15.03871109094754</v>
      </c>
      <c r="BD31" s="136">
        <v>2.9914374861947858E-3</v>
      </c>
      <c r="BE31" s="323">
        <v>285.61922767372067</v>
      </c>
      <c r="BF31" s="136">
        <v>5.6814181699087182E-2</v>
      </c>
      <c r="BG31" s="323">
        <v>1556.6927754479634</v>
      </c>
      <c r="BH31" s="136">
        <v>0.30965081347740908</v>
      </c>
      <c r="BI31" s="323">
        <v>1153.4510190509959</v>
      </c>
      <c r="BJ31" s="136">
        <v>0.22943965051338197</v>
      </c>
      <c r="BK31" s="323">
        <v>1411.7556246315639</v>
      </c>
      <c r="BL31" s="136">
        <v>0.28082052187380019</v>
      </c>
      <c r="BM31" s="323">
        <v>594.65165934546485</v>
      </c>
      <c r="BN31" s="136">
        <v>0.1182856199734252</v>
      </c>
      <c r="BP31" s="323">
        <v>14.97844320303364</v>
      </c>
      <c r="BQ31" s="136">
        <v>1.5309178237849275E-2</v>
      </c>
      <c r="BR31" s="323">
        <v>37.630591457489139</v>
      </c>
      <c r="BS31" s="136">
        <v>3.8461502574694224E-2</v>
      </c>
      <c r="BT31" s="323">
        <v>376.34933813548946</v>
      </c>
      <c r="BU31" s="136">
        <v>0.38465940813167387</v>
      </c>
      <c r="BV31" s="323">
        <v>406.39456945249265</v>
      </c>
      <c r="BW31" s="136">
        <v>0.41536806023887374</v>
      </c>
      <c r="BX31" s="323">
        <v>92.897897229176138</v>
      </c>
      <c r="BY31" s="136">
        <v>9.4949151078319013E-2</v>
      </c>
      <c r="BZ31" s="323">
        <v>45.094356497252939</v>
      </c>
      <c r="CA31" s="136">
        <v>4.6090073032272208E-2</v>
      </c>
      <c r="CB31" s="323">
        <v>5.0510948202212598</v>
      </c>
      <c r="CC31" s="136">
        <v>5.1626267063177135E-3</v>
      </c>
      <c r="CE31" s="323">
        <v>5.0013545783153601</v>
      </c>
      <c r="CF31" s="136">
        <v>7.0476505788545744E-3</v>
      </c>
      <c r="CG31" s="323">
        <v>10.04331891874374</v>
      </c>
      <c r="CH31" s="136">
        <v>1.4152526337204294E-2</v>
      </c>
      <c r="CI31" s="323">
        <v>209.80521967821502</v>
      </c>
      <c r="CJ31" s="136">
        <v>0.29564668026595736</v>
      </c>
      <c r="CK31" s="323">
        <v>297.16220756913975</v>
      </c>
      <c r="CL31" s="136">
        <v>0.4187456360860114</v>
      </c>
      <c r="CM31" s="323">
        <v>122.46031595715137</v>
      </c>
      <c r="CN31" s="136">
        <v>0.1725647528339895</v>
      </c>
      <c r="CO31" s="323">
        <v>42.599293871884221</v>
      </c>
      <c r="CP31" s="136">
        <v>6.0028724901186215E-2</v>
      </c>
      <c r="CQ31" s="323">
        <v>22.57677757963528</v>
      </c>
      <c r="CR31" s="136">
        <v>3.1814028996796848E-2</v>
      </c>
      <c r="CT31" s="323">
        <v>0</v>
      </c>
      <c r="CU31" s="136">
        <v>0</v>
      </c>
      <c r="CV31" s="323">
        <v>12.54293688300702</v>
      </c>
      <c r="CW31" s="136">
        <v>0.15172117637312038</v>
      </c>
      <c r="CX31" s="323">
        <v>25.063759149103639</v>
      </c>
      <c r="CY31" s="136">
        <v>0.30317485114562021</v>
      </c>
      <c r="CZ31" s="323">
        <v>32.505185287342059</v>
      </c>
      <c r="DA31" s="136">
        <v>0.39318741663311785</v>
      </c>
      <c r="DB31" s="323">
        <v>2.5006772891576801</v>
      </c>
      <c r="DC31" s="136">
        <v>3.024855371428696E-2</v>
      </c>
      <c r="DD31" s="323">
        <v>7.5020318674730397</v>
      </c>
      <c r="DE31" s="136">
        <v>9.0745661142860881E-2</v>
      </c>
      <c r="DF31" s="323">
        <v>2.5563799371751399</v>
      </c>
      <c r="DG31" s="136">
        <v>3.0922340990993783E-2</v>
      </c>
      <c r="DI31" s="323">
        <v>7.4915042214650409</v>
      </c>
      <c r="DJ31" s="136">
        <v>1.0738326327215161E-2</v>
      </c>
      <c r="DK31" s="323">
        <v>17.526404242987699</v>
      </c>
      <c r="DL31" s="136">
        <v>2.512235761205845E-2</v>
      </c>
      <c r="DM31" s="323">
        <v>177.47143512338303</v>
      </c>
      <c r="DN31" s="136">
        <v>0.25438765403797542</v>
      </c>
      <c r="DO31" s="323">
        <v>304.24725624535796</v>
      </c>
      <c r="DP31" s="136">
        <v>0.43610818670587204</v>
      </c>
      <c r="DQ31" s="323">
        <v>125.40170992635878</v>
      </c>
      <c r="DR31" s="136">
        <v>0.17975088091409694</v>
      </c>
      <c r="DS31" s="323">
        <v>50.354332004237861</v>
      </c>
      <c r="DT31" s="136">
        <v>7.2177927565086092E-2</v>
      </c>
      <c r="DU31" s="323">
        <v>15.149057062088058</v>
      </c>
      <c r="DV31" s="136">
        <v>2.1714666837695792E-2</v>
      </c>
    </row>
    <row r="32" spans="1:126" s="119" customFormat="1" x14ac:dyDescent="0.2">
      <c r="A32" s="120">
        <v>97217</v>
      </c>
      <c r="B32" s="141" t="s">
        <v>14</v>
      </c>
      <c r="C32" s="322">
        <v>1942.8917763150907</v>
      </c>
      <c r="D32" s="142">
        <v>0.56230106326773133</v>
      </c>
      <c r="E32" s="322">
        <v>555.39734068441669</v>
      </c>
      <c r="F32" s="142">
        <v>0.16074004687756227</v>
      </c>
      <c r="G32" s="322">
        <v>685.25643113221213</v>
      </c>
      <c r="H32" s="142">
        <v>0.19832315136332326</v>
      </c>
      <c r="I32" s="322">
        <v>62.932818311915632</v>
      </c>
      <c r="J32" s="142">
        <v>1.8213670510428961E-2</v>
      </c>
      <c r="K32" s="322">
        <v>208.77346079684014</v>
      </c>
      <c r="L32" s="142">
        <v>6.0422067980954175E-2</v>
      </c>
      <c r="M32" s="322">
        <v>3455.2518272404754</v>
      </c>
      <c r="N32" s="877">
        <v>2.402428383182567</v>
      </c>
      <c r="P32" s="322">
        <v>2245.5633486664892</v>
      </c>
      <c r="Q32" s="882">
        <v>0.64989860679992761</v>
      </c>
      <c r="R32" s="322">
        <v>1170.7296461908923</v>
      </c>
      <c r="S32" s="882">
        <v>0.33882614197932176</v>
      </c>
      <c r="T32" s="489">
        <v>38.958832383093977</v>
      </c>
      <c r="U32" s="142">
        <v>1.1275251220750619E-2</v>
      </c>
      <c r="V32" s="322">
        <v>3455.2518272404754</v>
      </c>
      <c r="W32" s="879"/>
      <c r="X32" s="120"/>
      <c r="Y32" s="141" t="s">
        <v>14</v>
      </c>
      <c r="Z32" s="322">
        <v>123.86559396558935</v>
      </c>
      <c r="AA32" s="142">
        <v>3.5848499663341228E-2</v>
      </c>
      <c r="AB32" s="322">
        <v>312.66073315507629</v>
      </c>
      <c r="AC32" s="142">
        <v>9.0488551569562925E-2</v>
      </c>
      <c r="AD32" s="322">
        <v>973.94317835846459</v>
      </c>
      <c r="AE32" s="142">
        <v>0.28187328364320724</v>
      </c>
      <c r="AF32" s="322">
        <v>1258.6342612632468</v>
      </c>
      <c r="AG32" s="142">
        <v>0.36426701270814482</v>
      </c>
      <c r="AH32" s="322">
        <v>786.14806049809863</v>
      </c>
      <c r="AI32" s="142">
        <v>0.22752265241574388</v>
      </c>
      <c r="AJ32" s="322">
        <v>3455.2518272404754</v>
      </c>
      <c r="AK32" s="880"/>
      <c r="AL32" s="502"/>
      <c r="AM32" s="141" t="s">
        <v>14</v>
      </c>
      <c r="AN32" s="322">
        <v>51.943636179118116</v>
      </c>
      <c r="AO32" s="142">
        <v>1.5033241794304387E-2</v>
      </c>
      <c r="AP32" s="322">
        <v>16.981573366250153</v>
      </c>
      <c r="AQ32" s="142">
        <v>4.9147136635225878E-3</v>
      </c>
      <c r="AR32" s="322">
        <v>114.87534924228044</v>
      </c>
      <c r="AS32" s="142">
        <v>3.3246592429711619E-2</v>
      </c>
      <c r="AT32" s="322">
        <v>3271.4512684528268</v>
      </c>
      <c r="AU32" s="142">
        <v>0.94680545211246137</v>
      </c>
      <c r="AV32" s="322">
        <v>3455.2518272404754</v>
      </c>
      <c r="AY32" s="140">
        <v>97217</v>
      </c>
      <c r="AZ32" s="141" t="s">
        <v>14</v>
      </c>
      <c r="BA32" s="322">
        <v>3.995664321470624</v>
      </c>
      <c r="BB32" s="142">
        <v>2.0565552699228795E-3</v>
      </c>
      <c r="BC32" s="322">
        <v>12.985909044779527</v>
      </c>
      <c r="BD32" s="142">
        <v>6.6838046272493573E-3</v>
      </c>
      <c r="BE32" s="322">
        <v>150.83632813551606</v>
      </c>
      <c r="BF32" s="142">
        <v>7.7634961439588701E-2</v>
      </c>
      <c r="BG32" s="322">
        <v>643.30195575677044</v>
      </c>
      <c r="BH32" s="142">
        <v>0.33110539845758358</v>
      </c>
      <c r="BI32" s="322">
        <v>387.57943918265056</v>
      </c>
      <c r="BJ32" s="142">
        <v>0.19948586118251932</v>
      </c>
      <c r="BK32" s="322">
        <v>504.45262058566618</v>
      </c>
      <c r="BL32" s="142">
        <v>0.25964010282776345</v>
      </c>
      <c r="BM32" s="322">
        <v>239.73985928823743</v>
      </c>
      <c r="BN32" s="142">
        <v>0.12339331619537275</v>
      </c>
      <c r="BP32" s="322">
        <v>0.998916080367656</v>
      </c>
      <c r="BQ32" s="142">
        <v>1.7985611510791368E-3</v>
      </c>
      <c r="BR32" s="322">
        <v>29.967482411029678</v>
      </c>
      <c r="BS32" s="142">
        <v>5.3956834532374105E-2</v>
      </c>
      <c r="BT32" s="322">
        <v>195.78755175206055</v>
      </c>
      <c r="BU32" s="142">
        <v>0.35251798561151076</v>
      </c>
      <c r="BV32" s="322">
        <v>197.78538391279588</v>
      </c>
      <c r="BW32" s="142">
        <v>0.35611510791366907</v>
      </c>
      <c r="BX32" s="322">
        <v>79.91328642941248</v>
      </c>
      <c r="BY32" s="142">
        <v>0.14388489208633096</v>
      </c>
      <c r="BZ32" s="322">
        <v>44.951223616544524</v>
      </c>
      <c r="CA32" s="142">
        <v>8.0935251798561161E-2</v>
      </c>
      <c r="CB32" s="322">
        <v>5.993496482205936</v>
      </c>
      <c r="CC32" s="142">
        <v>1.0791366906474821E-2</v>
      </c>
      <c r="CE32" s="322">
        <v>10.988076884044215</v>
      </c>
      <c r="CF32" s="142">
        <v>1.6034985422740521E-2</v>
      </c>
      <c r="CG32" s="322">
        <v>24.972902009191401</v>
      </c>
      <c r="CH32" s="142">
        <v>3.6443148688046642E-2</v>
      </c>
      <c r="CI32" s="322">
        <v>195.78755175206058</v>
      </c>
      <c r="CJ32" s="142">
        <v>0.2857142857142857</v>
      </c>
      <c r="CK32" s="322">
        <v>309.66398491397337</v>
      </c>
      <c r="CL32" s="142">
        <v>0.45189504373177836</v>
      </c>
      <c r="CM32" s="322">
        <v>76.916538188309502</v>
      </c>
      <c r="CN32" s="142">
        <v>0.11224489795918365</v>
      </c>
      <c r="CO32" s="322">
        <v>54.940384420221079</v>
      </c>
      <c r="CP32" s="142">
        <v>8.017492711370261E-2</v>
      </c>
      <c r="CQ32" s="322">
        <v>11.986992964411872</v>
      </c>
      <c r="CR32" s="142">
        <v>1.7492711370262388E-2</v>
      </c>
      <c r="CT32" s="322">
        <v>0.998916080367656</v>
      </c>
      <c r="CU32" s="142">
        <v>1.5872737105411379E-2</v>
      </c>
      <c r="CV32" s="322">
        <v>3.995664321470624</v>
      </c>
      <c r="CW32" s="142">
        <v>6.3490948421645516E-2</v>
      </c>
      <c r="CX32" s="322">
        <v>23.973985928823744</v>
      </c>
      <c r="CY32" s="142">
        <v>0.38094569052987309</v>
      </c>
      <c r="CZ32" s="322">
        <v>25.972923338312363</v>
      </c>
      <c r="DA32" s="142">
        <v>0.41270872709977902</v>
      </c>
      <c r="DB32" s="322">
        <v>6.992412562573592</v>
      </c>
      <c r="DC32" s="142">
        <v>0.11110915973787966</v>
      </c>
      <c r="DD32" s="322">
        <v>0.998916080367656</v>
      </c>
      <c r="DE32" s="142">
        <v>1.5872737105411379E-2</v>
      </c>
      <c r="DF32" s="322">
        <v>0</v>
      </c>
      <c r="DG32" s="142">
        <v>0</v>
      </c>
      <c r="DI32" s="322">
        <v>0</v>
      </c>
      <c r="DJ32" s="142">
        <v>0</v>
      </c>
      <c r="DK32" s="322">
        <v>1.997832160735312</v>
      </c>
      <c r="DL32" s="142">
        <v>9.5693779904306199E-3</v>
      </c>
      <c r="DM32" s="322">
        <v>47.947971857647488</v>
      </c>
      <c r="DN32" s="142">
        <v>0.22966507177033488</v>
      </c>
      <c r="DO32" s="322">
        <v>85.906782911618407</v>
      </c>
      <c r="DP32" s="142">
        <v>0.41148325358851662</v>
      </c>
      <c r="DQ32" s="322">
        <v>39.95664321470624</v>
      </c>
      <c r="DR32" s="142">
        <v>0.19138755980861241</v>
      </c>
      <c r="DS32" s="322">
        <v>25.971818089559054</v>
      </c>
      <c r="DT32" s="142">
        <v>0.12440191387559806</v>
      </c>
      <c r="DU32" s="322">
        <v>6.992412562573592</v>
      </c>
      <c r="DV32" s="142">
        <v>3.3492822966507171E-2</v>
      </c>
    </row>
    <row r="33" spans="1:126" s="119" customFormat="1" x14ac:dyDescent="0.2">
      <c r="A33" s="120">
        <v>97220</v>
      </c>
      <c r="B33" s="141" t="s">
        <v>28</v>
      </c>
      <c r="C33" s="322">
        <v>3582.4784900538993</v>
      </c>
      <c r="D33" s="142">
        <v>0.67702385361786876</v>
      </c>
      <c r="E33" s="322">
        <v>673.82678699780342</v>
      </c>
      <c r="F33" s="142">
        <v>0.12734111573056117</v>
      </c>
      <c r="G33" s="322">
        <v>453.44334152351865</v>
      </c>
      <c r="H33" s="142">
        <v>8.5692617367535723E-2</v>
      </c>
      <c r="I33" s="322">
        <v>37.574028381027716</v>
      </c>
      <c r="J33" s="142">
        <v>7.100814020543589E-3</v>
      </c>
      <c r="K33" s="322">
        <v>544.18735067516548</v>
      </c>
      <c r="L33" s="142">
        <v>0.10284159926349089</v>
      </c>
      <c r="M33" s="322">
        <v>5291.5099976314141</v>
      </c>
      <c r="N33" s="877">
        <v>2.3828512977130387</v>
      </c>
      <c r="P33" s="322">
        <v>3880.5918002526596</v>
      </c>
      <c r="Q33" s="882">
        <v>0.73336189518486983</v>
      </c>
      <c r="R33" s="322">
        <v>1380.3695355001737</v>
      </c>
      <c r="S33" s="882">
        <v>0.26086495841792884</v>
      </c>
      <c r="T33" s="489">
        <v>30.548661878580788</v>
      </c>
      <c r="U33" s="142">
        <v>5.7731463972013628E-3</v>
      </c>
      <c r="V33" s="322">
        <v>5291.5099976314141</v>
      </c>
      <c r="W33" s="879"/>
      <c r="X33" s="120"/>
      <c r="Y33" s="141" t="s">
        <v>28</v>
      </c>
      <c r="Z33" s="322">
        <v>27.531901014382541</v>
      </c>
      <c r="AA33" s="142">
        <v>5.2030329767318558E-3</v>
      </c>
      <c r="AB33" s="322">
        <v>442.99939136281972</v>
      </c>
      <c r="AC33" s="142">
        <v>8.3718899059269519E-2</v>
      </c>
      <c r="AD33" s="322">
        <v>1909.4705015268983</v>
      </c>
      <c r="AE33" s="142">
        <v>0.36085550294369967</v>
      </c>
      <c r="AF33" s="322">
        <v>2391.9594673225647</v>
      </c>
      <c r="AG33" s="142">
        <v>0.4520372196959383</v>
      </c>
      <c r="AH33" s="322">
        <v>519.54873640474784</v>
      </c>
      <c r="AI33" s="142">
        <v>9.8185345324360809E-2</v>
      </c>
      <c r="AJ33" s="322">
        <v>5291.5099976314123</v>
      </c>
      <c r="AK33" s="880"/>
      <c r="AL33" s="502"/>
      <c r="AM33" s="141" t="s">
        <v>28</v>
      </c>
      <c r="AN33" s="322">
        <v>25.0535206764172</v>
      </c>
      <c r="AO33" s="142">
        <v>4.7346637703853268E-3</v>
      </c>
      <c r="AP33" s="322">
        <v>47.595414035491125</v>
      </c>
      <c r="AQ33" s="142">
        <v>8.9946752546618634E-3</v>
      </c>
      <c r="AR33" s="322">
        <v>170.39199554915896</v>
      </c>
      <c r="AS33" s="142">
        <v>3.220101551833595E-2</v>
      </c>
      <c r="AT33" s="322">
        <v>5048.4690673703462</v>
      </c>
      <c r="AU33" s="142">
        <v>0.95406964545661688</v>
      </c>
      <c r="AV33" s="322">
        <v>5291.5099976314132</v>
      </c>
      <c r="AY33" s="140">
        <v>97220</v>
      </c>
      <c r="AZ33" s="141" t="s">
        <v>28</v>
      </c>
      <c r="BA33" s="322">
        <v>10.02715955875008</v>
      </c>
      <c r="BB33" s="142">
        <v>2.7989448049970619E-3</v>
      </c>
      <c r="BC33" s="322">
        <v>22.550263147559647</v>
      </c>
      <c r="BD33" s="142">
        <v>6.2945983374823756E-3</v>
      </c>
      <c r="BE33" s="322">
        <v>132.799544848479</v>
      </c>
      <c r="BF33" s="142">
        <v>3.7069181355079396E-2</v>
      </c>
      <c r="BG33" s="322">
        <v>1172.3445198825932</v>
      </c>
      <c r="BH33" s="142">
        <v>0.32724398014876982</v>
      </c>
      <c r="BI33" s="322">
        <v>874.36243759786987</v>
      </c>
      <c r="BJ33" s="142">
        <v>0.24406634681139841</v>
      </c>
      <c r="BK33" s="322">
        <v>927.01288267778489</v>
      </c>
      <c r="BL33" s="142">
        <v>0.25876300032267263</v>
      </c>
      <c r="BM33" s="322">
        <v>443.38168234086248</v>
      </c>
      <c r="BN33" s="142">
        <v>0.12376394821960025</v>
      </c>
      <c r="BP33" s="322">
        <v>2.5051132259016899</v>
      </c>
      <c r="BQ33" s="142">
        <v>3.7177406334097788E-3</v>
      </c>
      <c r="BR33" s="322">
        <v>62.598378336575863</v>
      </c>
      <c r="BS33" s="142">
        <v>9.2899806811598193E-2</v>
      </c>
      <c r="BT33" s="322">
        <v>210.39905649686165</v>
      </c>
      <c r="BU33" s="142">
        <v>0.31224501690454093</v>
      </c>
      <c r="BV33" s="322">
        <v>253.01882384128447</v>
      </c>
      <c r="BW33" s="142">
        <v>0.37549534794927836</v>
      </c>
      <c r="BX33" s="322">
        <v>90.188013949041732</v>
      </c>
      <c r="BY33" s="142">
        <v>0.1338445067624415</v>
      </c>
      <c r="BZ33" s="322">
        <v>52.614010275780217</v>
      </c>
      <c r="CA33" s="142">
        <v>7.808239638290268E-2</v>
      </c>
      <c r="CB33" s="322">
        <v>2.5033908723577198</v>
      </c>
      <c r="CC33" s="142">
        <v>3.7151845558284114E-3</v>
      </c>
      <c r="CE33" s="322">
        <v>5.0152354611689303</v>
      </c>
      <c r="CF33" s="142">
        <v>1.1060335441950262E-2</v>
      </c>
      <c r="CG33" s="322">
        <v>22.566188414077569</v>
      </c>
      <c r="CH33" s="142">
        <v>4.9766280255120109E-2</v>
      </c>
      <c r="CI33" s="322">
        <v>120.21622385790435</v>
      </c>
      <c r="CJ33" s="142">
        <v>0.26511851172848044</v>
      </c>
      <c r="CK33" s="322">
        <v>192.94809626599007</v>
      </c>
      <c r="CL33" s="142">
        <v>0.42551754231897232</v>
      </c>
      <c r="CM33" s="322">
        <v>65.124099931159137</v>
      </c>
      <c r="CN33" s="142">
        <v>0.14362125092045563</v>
      </c>
      <c r="CO33" s="322">
        <v>37.564834477419282</v>
      </c>
      <c r="CP33" s="142">
        <v>8.2843502236036065E-2</v>
      </c>
      <c r="CQ33" s="322">
        <v>10.00866311579929</v>
      </c>
      <c r="CR33" s="142">
        <v>2.2072577098985083E-2</v>
      </c>
      <c r="CT33" s="322">
        <v>0</v>
      </c>
      <c r="CU33" s="142">
        <v>0</v>
      </c>
      <c r="CV33" s="322">
        <v>2.5033908723577198</v>
      </c>
      <c r="CW33" s="142">
        <v>6.6625565057106276E-2</v>
      </c>
      <c r="CX33" s="322">
        <v>2.5059620487905798</v>
      </c>
      <c r="CY33" s="142">
        <v>6.6693994675745688E-2</v>
      </c>
      <c r="CZ33" s="322">
        <v>7.5111547834622101</v>
      </c>
      <c r="DA33" s="142">
        <v>0.1999028346732932</v>
      </c>
      <c r="DB33" s="322">
        <v>12.51952553822146</v>
      </c>
      <c r="DC33" s="142">
        <v>0.33319625490417082</v>
      </c>
      <c r="DD33" s="322">
        <v>10.028881912294061</v>
      </c>
      <c r="DE33" s="142">
        <v>0.2669099466949344</v>
      </c>
      <c r="DF33" s="322">
        <v>2.5051132259016899</v>
      </c>
      <c r="DG33" s="142">
        <v>6.6671403994749703E-2</v>
      </c>
      <c r="DI33" s="322">
        <v>2.51184458881121</v>
      </c>
      <c r="DJ33" s="142">
        <v>4.6157717295244004E-3</v>
      </c>
      <c r="DK33" s="322">
        <v>19.529184045619829</v>
      </c>
      <c r="DL33" s="142">
        <v>3.5886876130785193E-2</v>
      </c>
      <c r="DM33" s="322">
        <v>120.7616474047947</v>
      </c>
      <c r="DN33" s="142">
        <v>0.22191189717101556</v>
      </c>
      <c r="DO33" s="322">
        <v>210.97634482624042</v>
      </c>
      <c r="DP33" s="142">
        <v>0.38769064470992404</v>
      </c>
      <c r="DQ33" s="322">
        <v>102.73131162657987</v>
      </c>
      <c r="DR33" s="142">
        <v>0.1887793082641899</v>
      </c>
      <c r="DS33" s="322">
        <v>80.155820673159909</v>
      </c>
      <c r="DT33" s="142">
        <v>0.14729453114577493</v>
      </c>
      <c r="DU33" s="322">
        <v>7.5211975099595101</v>
      </c>
      <c r="DV33" s="142">
        <v>1.3820970848785934E-2</v>
      </c>
    </row>
    <row r="34" spans="1:126" s="119" customFormat="1" x14ac:dyDescent="0.2">
      <c r="A34" s="120">
        <v>97226</v>
      </c>
      <c r="B34" s="141" t="s">
        <v>21</v>
      </c>
      <c r="C34" s="322">
        <v>1219.4554690813607</v>
      </c>
      <c r="D34" s="142">
        <v>0.6351299832795152</v>
      </c>
      <c r="E34" s="322">
        <v>248.62244689947937</v>
      </c>
      <c r="F34" s="142">
        <v>0.12949023112843416</v>
      </c>
      <c r="G34" s="322">
        <v>242.45825400114518</v>
      </c>
      <c r="H34" s="142">
        <v>0.12627972953020852</v>
      </c>
      <c r="I34" s="322">
        <v>49.204105963652481</v>
      </c>
      <c r="J34" s="142">
        <v>2.5627014507975495E-2</v>
      </c>
      <c r="K34" s="322">
        <v>160.26901535668921</v>
      </c>
      <c r="L34" s="142">
        <v>8.3473041553866659E-2</v>
      </c>
      <c r="M34" s="322">
        <v>1920.0092913023268</v>
      </c>
      <c r="N34" s="877">
        <v>2.3104805007781191</v>
      </c>
      <c r="P34" s="322">
        <v>1531.6924980130334</v>
      </c>
      <c r="Q34" s="882">
        <v>0.79775264888124509</v>
      </c>
      <c r="R34" s="322">
        <v>389.37151807811182</v>
      </c>
      <c r="S34" s="882">
        <v>0.20279668428792044</v>
      </c>
      <c r="T34" s="489">
        <v>-1.0547247888184188</v>
      </c>
      <c r="U34" s="142">
        <v>-5.493331691655552E-4</v>
      </c>
      <c r="V34" s="322">
        <v>1920.0092913023268</v>
      </c>
      <c r="W34" s="879"/>
      <c r="X34" s="120"/>
      <c r="Y34" s="141" t="s">
        <v>21</v>
      </c>
      <c r="Z34" s="322">
        <v>26.68414325369292</v>
      </c>
      <c r="AA34" s="142">
        <v>1.3897924022853701E-2</v>
      </c>
      <c r="AB34" s="322">
        <v>164.29639937164612</v>
      </c>
      <c r="AC34" s="142">
        <v>8.5570627244311498E-2</v>
      </c>
      <c r="AD34" s="322">
        <v>452.01345323875279</v>
      </c>
      <c r="AE34" s="142">
        <v>0.23542253430042293</v>
      </c>
      <c r="AF34" s="322">
        <v>768.46938132566368</v>
      </c>
      <c r="AG34" s="142">
        <v>0.40024253257879655</v>
      </c>
      <c r="AH34" s="322">
        <v>508.54591411257138</v>
      </c>
      <c r="AI34" s="142">
        <v>0.26486638185361527</v>
      </c>
      <c r="AJ34" s="322">
        <v>1920.009291302327</v>
      </c>
      <c r="AK34" s="880"/>
      <c r="AL34" s="502"/>
      <c r="AM34" s="141" t="s">
        <v>21</v>
      </c>
      <c r="AN34" s="322">
        <v>18.492578695002599</v>
      </c>
      <c r="AO34" s="142">
        <v>9.6315047946769206E-3</v>
      </c>
      <c r="AP34" s="322">
        <v>6.1641928983341998</v>
      </c>
      <c r="AQ34" s="142">
        <v>3.2105015982256402E-3</v>
      </c>
      <c r="AR34" s="322">
        <v>121.22912700057262</v>
      </c>
      <c r="AS34" s="142">
        <v>6.3139864765104275E-2</v>
      </c>
      <c r="AT34" s="322">
        <v>1774.1233927084177</v>
      </c>
      <c r="AU34" s="142">
        <v>0.92401812884199319</v>
      </c>
      <c r="AV34" s="322">
        <v>1920.009291302327</v>
      </c>
      <c r="AY34" s="140">
        <v>97226</v>
      </c>
      <c r="AZ34" s="141" t="s">
        <v>21</v>
      </c>
      <c r="BA34" s="322">
        <v>4.1094619322227999</v>
      </c>
      <c r="BB34" s="142">
        <v>3.3699155372344486E-3</v>
      </c>
      <c r="BC34" s="322">
        <v>7.1915583813898998</v>
      </c>
      <c r="BD34" s="142">
        <v>5.8973521901602849E-3</v>
      </c>
      <c r="BE34" s="322">
        <v>72.942949296954708</v>
      </c>
      <c r="BF34" s="142">
        <v>5.9816000785911469E-2</v>
      </c>
      <c r="BG34" s="322">
        <v>333.86642268734721</v>
      </c>
      <c r="BH34" s="142">
        <v>0.27378320172597631</v>
      </c>
      <c r="BI34" s="322">
        <v>306.1549139505986</v>
      </c>
      <c r="BJ34" s="142">
        <v>0.25105870752396642</v>
      </c>
      <c r="BK34" s="322">
        <v>372.93367034921903</v>
      </c>
      <c r="BL34" s="142">
        <v>0.30581983500402615</v>
      </c>
      <c r="BM34" s="322">
        <v>122.25649248362831</v>
      </c>
      <c r="BN34" s="142">
        <v>0.10025498723272486</v>
      </c>
      <c r="BP34" s="322">
        <v>1.0273654830557</v>
      </c>
      <c r="BQ34" s="142">
        <v>4.1322314049586778E-3</v>
      </c>
      <c r="BR34" s="322">
        <v>6.1641928983341998</v>
      </c>
      <c r="BS34" s="142">
        <v>2.4793388429752067E-2</v>
      </c>
      <c r="BT34" s="322">
        <v>60.614563500286295</v>
      </c>
      <c r="BU34" s="142">
        <v>0.24380165289256198</v>
      </c>
      <c r="BV34" s="322">
        <v>114.03756861918269</v>
      </c>
      <c r="BW34" s="142">
        <v>0.45867768595041325</v>
      </c>
      <c r="BX34" s="322">
        <v>40.067253839172295</v>
      </c>
      <c r="BY34" s="142">
        <v>0.16115702479338842</v>
      </c>
      <c r="BZ34" s="322">
        <v>24.656771593336799</v>
      </c>
      <c r="CA34" s="142">
        <v>9.9173553719008267E-2</v>
      </c>
      <c r="CB34" s="322">
        <v>2.0547309661113999</v>
      </c>
      <c r="CC34" s="142">
        <v>8.2644628099173556E-3</v>
      </c>
      <c r="CE34" s="322">
        <v>1.0273654830557</v>
      </c>
      <c r="CF34" s="142">
        <v>4.2372881355932203E-3</v>
      </c>
      <c r="CG34" s="322">
        <v>5.1368274152784998</v>
      </c>
      <c r="CH34" s="142">
        <v>2.1186440677966104E-2</v>
      </c>
      <c r="CI34" s="322">
        <v>57.532467051119198</v>
      </c>
      <c r="CJ34" s="142">
        <v>0.23728813559322035</v>
      </c>
      <c r="CK34" s="322">
        <v>111.9828376530713</v>
      </c>
      <c r="CL34" s="142">
        <v>0.46186440677966106</v>
      </c>
      <c r="CM34" s="322">
        <v>32.875695457782399</v>
      </c>
      <c r="CN34" s="142">
        <v>0.13559322033898305</v>
      </c>
      <c r="CO34" s="322">
        <v>23.629406110281099</v>
      </c>
      <c r="CP34" s="142">
        <v>9.7457627118644072E-2</v>
      </c>
      <c r="CQ34" s="322">
        <v>10.273654830557</v>
      </c>
      <c r="CR34" s="142">
        <v>4.2372881355932208E-2</v>
      </c>
      <c r="CT34" s="322">
        <v>0</v>
      </c>
      <c r="CU34" s="142">
        <v>0</v>
      </c>
      <c r="CV34" s="322">
        <v>3.05473714341182</v>
      </c>
      <c r="CW34" s="142">
        <v>6.2082972215131441E-2</v>
      </c>
      <c r="CX34" s="322">
        <v>10.273654830557</v>
      </c>
      <c r="CY34" s="142">
        <v>0.20879669753874283</v>
      </c>
      <c r="CZ34" s="322">
        <v>21.492597226903861</v>
      </c>
      <c r="DA34" s="142">
        <v>0.43680495369188577</v>
      </c>
      <c r="DB34" s="322">
        <v>11.3010203136127</v>
      </c>
      <c r="DC34" s="142">
        <v>0.22967636729261712</v>
      </c>
      <c r="DD34" s="322">
        <v>2.0547309661113999</v>
      </c>
      <c r="DE34" s="142">
        <v>4.1759339507748565E-2</v>
      </c>
      <c r="DF34" s="322">
        <v>1.0273654830557</v>
      </c>
      <c r="DG34" s="142">
        <v>2.0879669753874282E-2</v>
      </c>
      <c r="DI34" s="322">
        <v>0</v>
      </c>
      <c r="DJ34" s="142">
        <v>0</v>
      </c>
      <c r="DK34" s="322">
        <v>0</v>
      </c>
      <c r="DL34" s="142">
        <v>0</v>
      </c>
      <c r="DM34" s="322">
        <v>28.766233525559599</v>
      </c>
      <c r="DN34" s="142">
        <v>0.17948717948717946</v>
      </c>
      <c r="DO34" s="322">
        <v>77.052411229177508</v>
      </c>
      <c r="DP34" s="142">
        <v>0.48076923076923078</v>
      </c>
      <c r="DQ34" s="322">
        <v>25.684137076392499</v>
      </c>
      <c r="DR34" s="142">
        <v>0.16025641025641024</v>
      </c>
      <c r="DS34" s="322">
        <v>15.4104822458355</v>
      </c>
      <c r="DT34" s="142">
        <v>9.6153846153846145E-2</v>
      </c>
      <c r="DU34" s="322">
        <v>13.3557512797241</v>
      </c>
      <c r="DV34" s="142">
        <v>8.3333333333333329E-2</v>
      </c>
    </row>
    <row r="35" spans="1:126" s="119" customFormat="1" x14ac:dyDescent="0.2">
      <c r="A35" s="120">
        <v>97232</v>
      </c>
      <c r="B35" s="144" t="s">
        <v>26</v>
      </c>
      <c r="C35" s="322">
        <v>2681</v>
      </c>
      <c r="D35" s="145">
        <v>0.68201475451539051</v>
      </c>
      <c r="E35" s="322">
        <v>479</v>
      </c>
      <c r="F35" s="145">
        <v>0.12185194606970237</v>
      </c>
      <c r="G35" s="322">
        <v>449</v>
      </c>
      <c r="H35" s="145">
        <v>0.11422030017807173</v>
      </c>
      <c r="I35" s="322">
        <v>63</v>
      </c>
      <c r="J35" s="145">
        <v>1.6026456372424319E-2</v>
      </c>
      <c r="K35" s="322">
        <v>259</v>
      </c>
      <c r="L35" s="145">
        <v>6.5886542864411091E-2</v>
      </c>
      <c r="M35" s="324">
        <v>3931</v>
      </c>
      <c r="N35" s="877">
        <v>2.3139181559396111</v>
      </c>
      <c r="P35" s="324">
        <v>3268</v>
      </c>
      <c r="Q35" s="883">
        <v>0.83134062579496315</v>
      </c>
      <c r="R35" s="324">
        <v>632</v>
      </c>
      <c r="S35" s="883">
        <v>0.16077334011701858</v>
      </c>
      <c r="T35" s="673">
        <v>31</v>
      </c>
      <c r="U35" s="145">
        <v>7.8860340880183167E-3</v>
      </c>
      <c r="V35" s="322">
        <v>3931</v>
      </c>
      <c r="W35" s="879"/>
      <c r="X35" s="120"/>
      <c r="Y35" s="144" t="s">
        <v>26</v>
      </c>
      <c r="Z35" s="322">
        <v>42</v>
      </c>
      <c r="AA35" s="145">
        <v>1.0684304248282879E-2</v>
      </c>
      <c r="AB35" s="322">
        <v>278</v>
      </c>
      <c r="AC35" s="145">
        <v>7.0719918595777156E-2</v>
      </c>
      <c r="AD35" s="322">
        <v>1169</v>
      </c>
      <c r="AE35" s="145">
        <v>0.29737980157720684</v>
      </c>
      <c r="AF35" s="322">
        <v>1604</v>
      </c>
      <c r="AG35" s="145">
        <v>0.40803866700585095</v>
      </c>
      <c r="AH35" s="322">
        <v>838</v>
      </c>
      <c r="AI35" s="145">
        <v>0.21317730857288222</v>
      </c>
      <c r="AJ35" s="324">
        <v>3931</v>
      </c>
      <c r="AK35" s="880"/>
      <c r="AL35" s="502"/>
      <c r="AM35" s="144" t="s">
        <v>26</v>
      </c>
      <c r="AN35" s="322">
        <v>55</v>
      </c>
      <c r="AO35" s="145">
        <v>1.3991350801322818E-2</v>
      </c>
      <c r="AP35" s="322">
        <v>23</v>
      </c>
      <c r="AQ35" s="145">
        <v>5.8509285169168149E-3</v>
      </c>
      <c r="AR35" s="322">
        <v>302</v>
      </c>
      <c r="AS35" s="145">
        <v>7.6825235309081655E-2</v>
      </c>
      <c r="AT35" s="322">
        <v>3551</v>
      </c>
      <c r="AU35" s="145">
        <v>0.90333248537267874</v>
      </c>
      <c r="AV35" s="324">
        <v>3931</v>
      </c>
      <c r="AY35" s="140">
        <v>97232</v>
      </c>
      <c r="AZ35" s="141" t="s">
        <v>26</v>
      </c>
      <c r="BA35" s="322">
        <v>9</v>
      </c>
      <c r="BB35" s="142">
        <v>3.3569563595673255E-3</v>
      </c>
      <c r="BC35" s="322">
        <v>26</v>
      </c>
      <c r="BD35" s="142">
        <v>9.6978739276389406E-3</v>
      </c>
      <c r="BE35" s="322">
        <v>152</v>
      </c>
      <c r="BF35" s="142">
        <v>5.6695262961581498E-2</v>
      </c>
      <c r="BG35" s="322">
        <v>781</v>
      </c>
      <c r="BH35" s="142">
        <v>0.29130921298023127</v>
      </c>
      <c r="BI35" s="322">
        <v>633</v>
      </c>
      <c r="BJ35" s="142">
        <v>0.23610593062290192</v>
      </c>
      <c r="BK35" s="322">
        <v>742</v>
      </c>
      <c r="BL35" s="142">
        <v>0.27676240208877284</v>
      </c>
      <c r="BM35" s="322">
        <v>338</v>
      </c>
      <c r="BN35" s="142">
        <v>0.12607236105930622</v>
      </c>
      <c r="BP35" s="322">
        <v>7</v>
      </c>
      <c r="BQ35" s="142">
        <v>1.4613778705636743E-2</v>
      </c>
      <c r="BR35" s="322">
        <v>18</v>
      </c>
      <c r="BS35" s="142">
        <v>3.7578288100208766E-2</v>
      </c>
      <c r="BT35" s="322">
        <v>151</v>
      </c>
      <c r="BU35" s="142">
        <v>0.31524008350730687</v>
      </c>
      <c r="BV35" s="322">
        <v>191</v>
      </c>
      <c r="BW35" s="142">
        <v>0.39874739039665968</v>
      </c>
      <c r="BX35" s="322">
        <v>61</v>
      </c>
      <c r="BY35" s="142">
        <v>0.12734864300626306</v>
      </c>
      <c r="BZ35" s="322">
        <v>44</v>
      </c>
      <c r="CA35" s="142">
        <v>9.1858037578288101E-2</v>
      </c>
      <c r="CB35" s="322">
        <v>7</v>
      </c>
      <c r="CC35" s="142">
        <v>1.4613778705636743E-2</v>
      </c>
      <c r="CE35" s="322">
        <v>9</v>
      </c>
      <c r="CF35" s="142">
        <v>2.0044543429844099E-2</v>
      </c>
      <c r="CG35" s="322">
        <v>19</v>
      </c>
      <c r="CH35" s="142">
        <v>4.2316258351893093E-2</v>
      </c>
      <c r="CI35" s="322">
        <v>159</v>
      </c>
      <c r="CJ35" s="142">
        <v>0.35412026726057905</v>
      </c>
      <c r="CK35" s="322">
        <v>176</v>
      </c>
      <c r="CL35" s="142">
        <v>0.39198218262806234</v>
      </c>
      <c r="CM35" s="322">
        <v>43</v>
      </c>
      <c r="CN35" s="142">
        <v>9.5768374164810696E-2</v>
      </c>
      <c r="CO35" s="322">
        <v>35</v>
      </c>
      <c r="CP35" s="142">
        <v>7.7951002227171495E-2</v>
      </c>
      <c r="CQ35" s="322">
        <v>8</v>
      </c>
      <c r="CR35" s="142">
        <v>1.7817371937639197E-2</v>
      </c>
      <c r="CT35" s="322">
        <v>0</v>
      </c>
      <c r="CU35" s="142">
        <v>0</v>
      </c>
      <c r="CV35" s="322">
        <v>3</v>
      </c>
      <c r="CW35" s="142">
        <v>4.7619047619047616E-2</v>
      </c>
      <c r="CX35" s="322">
        <v>25</v>
      </c>
      <c r="CY35" s="142">
        <v>0.3968253968253968</v>
      </c>
      <c r="CZ35" s="322">
        <v>20</v>
      </c>
      <c r="DA35" s="142">
        <v>0.31746031746031744</v>
      </c>
      <c r="DB35" s="322">
        <v>11</v>
      </c>
      <c r="DC35" s="142">
        <v>0.17460317460317459</v>
      </c>
      <c r="DD35" s="322">
        <v>4</v>
      </c>
      <c r="DE35" s="142">
        <v>6.3492063492063489E-2</v>
      </c>
      <c r="DF35" s="322">
        <v>0</v>
      </c>
      <c r="DG35" s="142">
        <v>0</v>
      </c>
      <c r="DI35" s="322">
        <v>2</v>
      </c>
      <c r="DJ35" s="142">
        <v>7.7220077220077222E-3</v>
      </c>
      <c r="DK35" s="322">
        <v>4</v>
      </c>
      <c r="DL35" s="142">
        <v>1.5444015444015444E-2</v>
      </c>
      <c r="DM35" s="322">
        <v>49</v>
      </c>
      <c r="DN35" s="142">
        <v>0.1891891891891892</v>
      </c>
      <c r="DO35" s="322">
        <v>98</v>
      </c>
      <c r="DP35" s="142">
        <v>0.3783783783783784</v>
      </c>
      <c r="DQ35" s="322">
        <v>51</v>
      </c>
      <c r="DR35" s="142">
        <v>0.19691119691119691</v>
      </c>
      <c r="DS35" s="322">
        <v>39</v>
      </c>
      <c r="DT35" s="142">
        <v>0.15057915057915058</v>
      </c>
      <c r="DU35" s="322">
        <v>16</v>
      </c>
      <c r="DV35" s="142">
        <v>6.1776061776061778E-2</v>
      </c>
    </row>
    <row r="36" spans="1:126" s="119" customFormat="1" hidden="1" x14ac:dyDescent="0.2">
      <c r="A36" s="120"/>
      <c r="B36" s="153" t="s">
        <v>38</v>
      </c>
      <c r="C36" s="326">
        <v>14453.078071609751</v>
      </c>
      <c r="D36" s="155">
        <v>0.65418136484800871</v>
      </c>
      <c r="E36" s="326">
        <v>2935.2428653768548</v>
      </c>
      <c r="F36" s="155">
        <v>0.13285621058149763</v>
      </c>
      <c r="G36" s="326">
        <v>2539.8065148099604</v>
      </c>
      <c r="H36" s="155">
        <v>0.11495780235020836</v>
      </c>
      <c r="I36" s="326">
        <v>295.38192306985439</v>
      </c>
      <c r="J36" s="155">
        <v>1.3369702192700117E-2</v>
      </c>
      <c r="K36" s="326">
        <v>1869.8715256545734</v>
      </c>
      <c r="L36" s="155">
        <v>8.4634920027585242E-2</v>
      </c>
      <c r="M36" s="326">
        <v>22093.380900520991</v>
      </c>
      <c r="N36" s="884">
        <v>2.4009992337327728</v>
      </c>
      <c r="P36" s="326">
        <v>16762.472309128243</v>
      </c>
      <c r="Q36" s="680">
        <v>0.75871014873658194</v>
      </c>
      <c r="R36" s="326">
        <v>5162.9361136774432</v>
      </c>
      <c r="S36" s="680">
        <v>0.23368700955840097</v>
      </c>
      <c r="T36" s="304">
        <v>167.97247771530812</v>
      </c>
      <c r="U36" s="155">
        <v>7.6028417050170473E-3</v>
      </c>
      <c r="V36" s="326">
        <v>22093.380900520995</v>
      </c>
      <c r="W36" s="879"/>
      <c r="X36" s="120"/>
      <c r="Y36" s="153" t="s">
        <v>38</v>
      </c>
      <c r="Z36" s="326">
        <v>300.11074993110333</v>
      </c>
      <c r="AA36" s="155">
        <v>1.3583740364700192E-2</v>
      </c>
      <c r="AB36" s="326">
        <v>1857.0079207004878</v>
      </c>
      <c r="AC36" s="155">
        <v>8.4052682070795998E-2</v>
      </c>
      <c r="AD36" s="326">
        <v>6730.8692061076945</v>
      </c>
      <c r="AE36" s="155">
        <v>0.30465546384297254</v>
      </c>
      <c r="AF36" s="326">
        <v>9237.0907826570401</v>
      </c>
      <c r="AG36" s="155">
        <v>0.41809313043795915</v>
      </c>
      <c r="AH36" s="326">
        <v>3968.3022411246684</v>
      </c>
      <c r="AI36" s="155">
        <v>0.17961498328357203</v>
      </c>
      <c r="AJ36" s="326">
        <v>22093.380900520995</v>
      </c>
      <c r="AK36" s="880"/>
      <c r="AL36" s="502"/>
      <c r="AM36" s="153" t="s">
        <v>38</v>
      </c>
      <c r="AN36" s="326">
        <v>255.98410200310286</v>
      </c>
      <c r="AO36" s="155">
        <v>1.1586461264381063E-2</v>
      </c>
      <c r="AP36" s="326">
        <v>163.75983962630366</v>
      </c>
      <c r="AQ36" s="155">
        <v>7.4121674886998392E-3</v>
      </c>
      <c r="AR36" s="326">
        <v>1218.1161442378002</v>
      </c>
      <c r="AS36" s="155">
        <v>5.5134890840046823E-2</v>
      </c>
      <c r="AT36" s="326">
        <v>20455.520814653784</v>
      </c>
      <c r="AU36" s="155">
        <v>0.92586648040687225</v>
      </c>
      <c r="AV36" s="326">
        <v>22093.380900520991</v>
      </c>
      <c r="AY36" s="147"/>
      <c r="AZ36" s="153" t="s">
        <v>38</v>
      </c>
      <c r="BA36" s="326">
        <v>37.175604731187242</v>
      </c>
      <c r="BB36" s="155">
        <v>2.5721583006052848E-3</v>
      </c>
      <c r="BC36" s="326">
        <v>83.76644166467662</v>
      </c>
      <c r="BD36" s="155">
        <v>5.7957509984824223E-3</v>
      </c>
      <c r="BE36" s="326">
        <v>794.19804995467041</v>
      </c>
      <c r="BF36" s="155">
        <v>5.4950097551518619E-2</v>
      </c>
      <c r="BG36" s="326">
        <v>4487.2056737746743</v>
      </c>
      <c r="BH36" s="155">
        <v>0.31046713036089618</v>
      </c>
      <c r="BI36" s="326">
        <v>3354.5478097821151</v>
      </c>
      <c r="BJ36" s="155">
        <v>0.23209919666672729</v>
      </c>
      <c r="BK36" s="326">
        <v>3958.1547982442339</v>
      </c>
      <c r="BL36" s="155">
        <v>0.27386241038988479</v>
      </c>
      <c r="BM36" s="326">
        <v>1738.0296934581932</v>
      </c>
      <c r="BN36" s="155">
        <v>0.12025325573188544</v>
      </c>
      <c r="BP36" s="326">
        <v>26.509837992358687</v>
      </c>
      <c r="BQ36" s="155">
        <v>9.0315654302612867E-3</v>
      </c>
      <c r="BR36" s="326">
        <v>154.36064510342885</v>
      </c>
      <c r="BS36" s="155">
        <v>5.2588713160405059E-2</v>
      </c>
      <c r="BT36" s="326">
        <v>994.15050988469807</v>
      </c>
      <c r="BU36" s="155">
        <v>0.33869446430186945</v>
      </c>
      <c r="BV36" s="326">
        <v>1162.2363458257555</v>
      </c>
      <c r="BW36" s="155">
        <v>0.39595917582667778</v>
      </c>
      <c r="BX36" s="326">
        <v>364.0664514468026</v>
      </c>
      <c r="BY36" s="155">
        <v>0.12403282050054834</v>
      </c>
      <c r="BZ36" s="326">
        <v>211.31636198291446</v>
      </c>
      <c r="CA36" s="155">
        <v>7.1992803210777459E-2</v>
      </c>
      <c r="CB36" s="326">
        <v>22.602713140896316</v>
      </c>
      <c r="CC36" s="155">
        <v>7.7004575694605637E-3</v>
      </c>
      <c r="CE36" s="326">
        <v>31.032032406584207</v>
      </c>
      <c r="CF36" s="155">
        <v>1.2218266322899862E-2</v>
      </c>
      <c r="CG36" s="326">
        <v>81.719236757291213</v>
      </c>
      <c r="CH36" s="155">
        <v>3.2175378825424351E-2</v>
      </c>
      <c r="CI36" s="326">
        <v>742.34146233929914</v>
      </c>
      <c r="CJ36" s="155">
        <v>0.29228268295659698</v>
      </c>
      <c r="CK36" s="326">
        <v>1087.7571264021744</v>
      </c>
      <c r="CL36" s="155">
        <v>0.42828346177526255</v>
      </c>
      <c r="CM36" s="326">
        <v>340.37664953440242</v>
      </c>
      <c r="CN36" s="155">
        <v>0.13401676369818702</v>
      </c>
      <c r="CO36" s="326">
        <v>193.73391887980569</v>
      </c>
      <c r="CP36" s="155">
        <v>7.6279006983451927E-2</v>
      </c>
      <c r="CQ36" s="326">
        <v>62.846088490403439</v>
      </c>
      <c r="CR36" s="155">
        <v>2.4744439438177387E-2</v>
      </c>
      <c r="CT36" s="326">
        <v>0.998916080367656</v>
      </c>
      <c r="CU36" s="155">
        <v>3.381777970656058E-3</v>
      </c>
      <c r="CV36" s="326">
        <v>25.096729220247184</v>
      </c>
      <c r="CW36" s="155">
        <v>8.4963659791435844E-2</v>
      </c>
      <c r="CX36" s="326">
        <v>86.817361957274954</v>
      </c>
      <c r="CY36" s="155">
        <v>0.29391562305166408</v>
      </c>
      <c r="CZ36" s="326">
        <v>107.48186063602049</v>
      </c>
      <c r="DA36" s="155">
        <v>0.36387419893194439</v>
      </c>
      <c r="DB36" s="326">
        <v>44.313635703565431</v>
      </c>
      <c r="DC36" s="155">
        <v>0.15002148825839207</v>
      </c>
      <c r="DD36" s="326">
        <v>24.584560826246157</v>
      </c>
      <c r="DE36" s="155">
        <v>8.3229740570252148E-2</v>
      </c>
      <c r="DF36" s="326">
        <v>6.0888586461325298</v>
      </c>
      <c r="DG36" s="155">
        <v>2.0613511425655474E-2</v>
      </c>
      <c r="DI36" s="326">
        <v>12.00334881027625</v>
      </c>
      <c r="DJ36" s="155">
        <v>6.4193441343914359E-3</v>
      </c>
      <c r="DK36" s="326">
        <v>43.053420449342838</v>
      </c>
      <c r="DL36" s="155">
        <v>2.3024801361297493E-2</v>
      </c>
      <c r="DM36" s="326">
        <v>423.94728791138482</v>
      </c>
      <c r="DN36" s="155">
        <v>0.22672535631183346</v>
      </c>
      <c r="DO36" s="326">
        <v>776.18279521239435</v>
      </c>
      <c r="DP36" s="155">
        <v>0.41509953200698174</v>
      </c>
      <c r="DQ36" s="326">
        <v>344.77380184403739</v>
      </c>
      <c r="DR36" s="155">
        <v>0.1843836847151008</v>
      </c>
      <c r="DS36" s="326">
        <v>210.89245301279232</v>
      </c>
      <c r="DT36" s="155">
        <v>0.11278446145596373</v>
      </c>
      <c r="DU36" s="326">
        <v>59.018418414345263</v>
      </c>
      <c r="DV36" s="155">
        <v>3.1562820014431246E-2</v>
      </c>
    </row>
    <row r="37" spans="1:126" s="119" customFormat="1" x14ac:dyDescent="0.2">
      <c r="A37" s="120">
        <v>97202</v>
      </c>
      <c r="B37" s="158" t="s">
        <v>0</v>
      </c>
      <c r="C37" s="322">
        <v>1045.3798244332543</v>
      </c>
      <c r="D37" s="159">
        <v>0.6931359353970391</v>
      </c>
      <c r="E37" s="322">
        <v>223.28501104399601</v>
      </c>
      <c r="F37" s="159">
        <v>0.14804845222072677</v>
      </c>
      <c r="G37" s="322">
        <v>72.060162655107789</v>
      </c>
      <c r="H37" s="159">
        <v>4.777927321668908E-2</v>
      </c>
      <c r="I37" s="322">
        <v>49.73166155070821</v>
      </c>
      <c r="J37" s="159">
        <v>3.2974427994616418E-2</v>
      </c>
      <c r="K37" s="322">
        <v>117.73209673228878</v>
      </c>
      <c r="L37" s="159">
        <v>7.8061911170928644E-2</v>
      </c>
      <c r="M37" s="327">
        <v>1508.1887564153551</v>
      </c>
      <c r="N37" s="877">
        <v>2.5686406460296056</v>
      </c>
      <c r="P37" s="327">
        <v>1230.0974244787417</v>
      </c>
      <c r="Q37" s="886">
        <v>0.81561238223418564</v>
      </c>
      <c r="R37" s="327">
        <v>255.76283083221361</v>
      </c>
      <c r="S37" s="886">
        <v>0.16958277254374157</v>
      </c>
      <c r="T37" s="684">
        <v>22.328501104399805</v>
      </c>
      <c r="U37" s="159">
        <v>1.4804845222072812E-2</v>
      </c>
      <c r="V37" s="322">
        <v>1508.1887564153551</v>
      </c>
      <c r="W37" s="879"/>
      <c r="X37" s="120"/>
      <c r="Y37" s="158" t="s">
        <v>0</v>
      </c>
      <c r="Z37" s="322">
        <v>25.373296709545002</v>
      </c>
      <c r="AA37" s="159">
        <v>1.6823687752355321E-2</v>
      </c>
      <c r="AB37" s="322">
        <v>157.314439599179</v>
      </c>
      <c r="AC37" s="159">
        <v>0.10430686406460297</v>
      </c>
      <c r="AD37" s="322">
        <v>411.04740669462899</v>
      </c>
      <c r="AE37" s="159">
        <v>0.27254374158815614</v>
      </c>
      <c r="AF37" s="322">
        <v>539.94375397911756</v>
      </c>
      <c r="AG37" s="159">
        <v>0.35800807537012114</v>
      </c>
      <c r="AH37" s="322">
        <v>374.50985943288424</v>
      </c>
      <c r="AI37" s="159">
        <v>0.24831763122476452</v>
      </c>
      <c r="AJ37" s="327">
        <v>1508.1887564153546</v>
      </c>
      <c r="AK37" s="880"/>
      <c r="AL37" s="502"/>
      <c r="AM37" s="158" t="s">
        <v>0</v>
      </c>
      <c r="AN37" s="322">
        <v>19.283705499254204</v>
      </c>
      <c r="AO37" s="159">
        <v>1.278600269179004E-2</v>
      </c>
      <c r="AP37" s="322">
        <v>6.0895912102908003</v>
      </c>
      <c r="AQ37" s="159">
        <v>4.0376850605652751E-3</v>
      </c>
      <c r="AR37" s="322">
        <v>61.910843971289815</v>
      </c>
      <c r="AS37" s="159">
        <v>4.1049798115746973E-2</v>
      </c>
      <c r="AT37" s="322">
        <v>1420.9046157345203</v>
      </c>
      <c r="AU37" s="159">
        <v>0.94212651413189774</v>
      </c>
      <c r="AV37" s="327">
        <v>1508.1887564153551</v>
      </c>
      <c r="AY37" s="140">
        <v>97202</v>
      </c>
      <c r="AZ37" s="141" t="s">
        <v>0</v>
      </c>
      <c r="BA37" s="322">
        <v>0</v>
      </c>
      <c r="BB37" s="142">
        <v>0</v>
      </c>
      <c r="BC37" s="322">
        <v>3.0447956051454002</v>
      </c>
      <c r="BD37" s="142">
        <v>2.9126213592233002E-3</v>
      </c>
      <c r="BE37" s="322">
        <v>82.209481338925798</v>
      </c>
      <c r="BF37" s="142">
        <v>7.8640776699029108E-2</v>
      </c>
      <c r="BG37" s="322">
        <v>329.85285722408503</v>
      </c>
      <c r="BH37" s="142">
        <v>0.31553398058252424</v>
      </c>
      <c r="BI37" s="322">
        <v>245.61351214839559</v>
      </c>
      <c r="BJ37" s="142">
        <v>0.23495145631067954</v>
      </c>
      <c r="BK37" s="322">
        <v>276.06146819984963</v>
      </c>
      <c r="BL37" s="142">
        <v>0.26407766990291259</v>
      </c>
      <c r="BM37" s="322">
        <v>108.59770991685261</v>
      </c>
      <c r="BN37" s="142">
        <v>0.10388349514563106</v>
      </c>
      <c r="BP37" s="322">
        <v>0</v>
      </c>
      <c r="BQ37" s="142">
        <v>0</v>
      </c>
      <c r="BR37" s="322">
        <v>8.1194549470544004</v>
      </c>
      <c r="BS37" s="142">
        <v>3.6363636363636362E-2</v>
      </c>
      <c r="BT37" s="322">
        <v>80.17961760216221</v>
      </c>
      <c r="BU37" s="142">
        <v>0.35909090909090913</v>
      </c>
      <c r="BV37" s="322">
        <v>85.254276944071208</v>
      </c>
      <c r="BW37" s="142">
        <v>0.38181818181818183</v>
      </c>
      <c r="BX37" s="322">
        <v>33.492751656599403</v>
      </c>
      <c r="BY37" s="142">
        <v>0.15</v>
      </c>
      <c r="BZ37" s="322">
        <v>12.179182420581601</v>
      </c>
      <c r="CA37" s="142">
        <v>5.454545454545455E-2</v>
      </c>
      <c r="CB37" s="322">
        <v>4.0597274735272002</v>
      </c>
      <c r="CC37" s="142">
        <v>1.8181818181818181E-2</v>
      </c>
      <c r="CE37" s="322">
        <v>0</v>
      </c>
      <c r="CF37" s="142">
        <v>0</v>
      </c>
      <c r="CG37" s="322">
        <v>2.0298637367636001</v>
      </c>
      <c r="CH37" s="142">
        <v>2.816901408450705E-2</v>
      </c>
      <c r="CI37" s="322">
        <v>16.238909894108801</v>
      </c>
      <c r="CJ37" s="142">
        <v>0.2253521126760564</v>
      </c>
      <c r="CK37" s="322">
        <v>38.5674109985084</v>
      </c>
      <c r="CL37" s="142">
        <v>0.53521126760563387</v>
      </c>
      <c r="CM37" s="322">
        <v>9.1343868154361996</v>
      </c>
      <c r="CN37" s="142">
        <v>0.12676056338028172</v>
      </c>
      <c r="CO37" s="322">
        <v>3.0447956051454002</v>
      </c>
      <c r="CP37" s="142">
        <v>4.225352112676057E-2</v>
      </c>
      <c r="CQ37" s="322">
        <v>3.0447956051454002</v>
      </c>
      <c r="CR37" s="142">
        <v>4.225352112676057E-2</v>
      </c>
      <c r="CT37" s="322">
        <v>0</v>
      </c>
      <c r="CU37" s="142">
        <v>0</v>
      </c>
      <c r="CV37" s="322">
        <v>3.0447956051454002</v>
      </c>
      <c r="CW37" s="142">
        <v>6.1224489795918359E-2</v>
      </c>
      <c r="CX37" s="322">
        <v>9.1343868154362013</v>
      </c>
      <c r="CY37" s="142">
        <v>0.18367346938775508</v>
      </c>
      <c r="CZ37" s="322">
        <v>25.373296709545002</v>
      </c>
      <c r="DA37" s="142">
        <v>0.51020408163265296</v>
      </c>
      <c r="DB37" s="322">
        <v>7.1045230786726004</v>
      </c>
      <c r="DC37" s="142">
        <v>0.14285714285714282</v>
      </c>
      <c r="DD37" s="322">
        <v>5.0746593419090003</v>
      </c>
      <c r="DE37" s="142">
        <v>0.1020408163265306</v>
      </c>
      <c r="DF37" s="322">
        <v>0</v>
      </c>
      <c r="DG37" s="142">
        <v>0</v>
      </c>
      <c r="DI37" s="322">
        <v>1.0149318683818001</v>
      </c>
      <c r="DJ37" s="142">
        <v>8.6206896551724154E-3</v>
      </c>
      <c r="DK37" s="322">
        <v>5.0746593419090003</v>
      </c>
      <c r="DL37" s="142">
        <v>4.3103448275862079E-2</v>
      </c>
      <c r="DM37" s="322">
        <v>33.492751656599403</v>
      </c>
      <c r="DN37" s="142">
        <v>0.28448275862068972</v>
      </c>
      <c r="DO37" s="322">
        <v>39.582342866890194</v>
      </c>
      <c r="DP37" s="142">
        <v>0.33620689655172414</v>
      </c>
      <c r="DQ37" s="322">
        <v>24.358364841163201</v>
      </c>
      <c r="DR37" s="142">
        <v>0.20689655172413798</v>
      </c>
      <c r="DS37" s="322">
        <v>14.209046157345201</v>
      </c>
      <c r="DT37" s="142">
        <v>0.12068965517241381</v>
      </c>
      <c r="DU37" s="322">
        <v>0</v>
      </c>
      <c r="DV37" s="142">
        <v>0</v>
      </c>
    </row>
    <row r="38" spans="1:126" s="119" customFormat="1" x14ac:dyDescent="0.2">
      <c r="A38" s="120">
        <v>97206</v>
      </c>
      <c r="B38" s="141" t="s">
        <v>5</v>
      </c>
      <c r="C38" s="322">
        <v>1473.4514676388685</v>
      </c>
      <c r="D38" s="142">
        <v>0.59178175920293419</v>
      </c>
      <c r="E38" s="322">
        <v>553.30433379011163</v>
      </c>
      <c r="F38" s="142">
        <v>0.22222341164016648</v>
      </c>
      <c r="G38" s="322">
        <v>243.21069617147759</v>
      </c>
      <c r="H38" s="142">
        <v>9.7680620501172072E-2</v>
      </c>
      <c r="I38" s="322">
        <v>120.57864352676314</v>
      </c>
      <c r="J38" s="142">
        <v>4.842795528441541E-2</v>
      </c>
      <c r="K38" s="322">
        <v>99.311034270020002</v>
      </c>
      <c r="L38" s="142">
        <v>3.9886253371311922E-2</v>
      </c>
      <c r="M38" s="322">
        <v>2489.8561753972408</v>
      </c>
      <c r="N38" s="877">
        <v>2.4342694342694342</v>
      </c>
      <c r="P38" s="322">
        <v>1832.187244491794</v>
      </c>
      <c r="Q38" s="882">
        <v>0.7358606744421613</v>
      </c>
      <c r="R38" s="322">
        <v>640.45483325155635</v>
      </c>
      <c r="S38" s="882">
        <v>0.25722563398641923</v>
      </c>
      <c r="T38" s="489">
        <v>17.214097653890462</v>
      </c>
      <c r="U38" s="142">
        <v>6.9136915714194062E-3</v>
      </c>
      <c r="V38" s="322">
        <v>2489.8561753972408</v>
      </c>
      <c r="W38" s="879"/>
      <c r="X38" s="120"/>
      <c r="Y38" s="141" t="s">
        <v>5</v>
      </c>
      <c r="Z38" s="322">
        <v>58.775918241440422</v>
      </c>
      <c r="AA38" s="142">
        <v>2.3606149954449918E-2</v>
      </c>
      <c r="AB38" s="322">
        <v>285.75924134322497</v>
      </c>
      <c r="AC38" s="142">
        <v>0.11476937670812809</v>
      </c>
      <c r="AD38" s="322">
        <v>651.60199015941714</v>
      </c>
      <c r="AE38" s="142">
        <v>0.26170266242605689</v>
      </c>
      <c r="AF38" s="322">
        <v>955.61536037376425</v>
      </c>
      <c r="AG38" s="142">
        <v>0.38380343805252198</v>
      </c>
      <c r="AH38" s="322">
        <v>538.10366527939414</v>
      </c>
      <c r="AI38" s="142">
        <v>0.21611837285884319</v>
      </c>
      <c r="AJ38" s="322">
        <v>2489.8561753972408</v>
      </c>
      <c r="AK38" s="880"/>
      <c r="AL38" s="502"/>
      <c r="AM38" s="141" t="s">
        <v>5</v>
      </c>
      <c r="AN38" s="322">
        <v>15.20066851071735</v>
      </c>
      <c r="AO38" s="142">
        <v>6.1050387813232528E-3</v>
      </c>
      <c r="AP38" s="322">
        <v>6.08026740428694</v>
      </c>
      <c r="AQ38" s="142">
        <v>2.4420155125293012E-3</v>
      </c>
      <c r="AR38" s="322">
        <v>205.71571384504145</v>
      </c>
      <c r="AS38" s="142">
        <v>8.2621524840574681E-2</v>
      </c>
      <c r="AT38" s="322">
        <v>2262.8595256371955</v>
      </c>
      <c r="AU38" s="142">
        <v>0.90883142086557278</v>
      </c>
      <c r="AV38" s="322">
        <v>2489.8561753972413</v>
      </c>
      <c r="AY38" s="140">
        <v>97206</v>
      </c>
      <c r="AZ38" s="141" t="s">
        <v>5</v>
      </c>
      <c r="BA38" s="322">
        <v>2.0267558014289802</v>
      </c>
      <c r="BB38" s="142">
        <v>1.375515818431912E-3</v>
      </c>
      <c r="BC38" s="322">
        <v>11.14715690785939</v>
      </c>
      <c r="BD38" s="142">
        <v>7.5653370013755161E-3</v>
      </c>
      <c r="BE38" s="322">
        <v>117.55183648288084</v>
      </c>
      <c r="BF38" s="142">
        <v>7.9779917469050901E-2</v>
      </c>
      <c r="BG38" s="322">
        <v>540.13042108082323</v>
      </c>
      <c r="BH38" s="142">
        <v>0.36657496561210456</v>
      </c>
      <c r="BI38" s="322">
        <v>362.78928845578747</v>
      </c>
      <c r="BJ38" s="142">
        <v>0.24621733149931227</v>
      </c>
      <c r="BK38" s="322">
        <v>322.25417242720778</v>
      </c>
      <c r="BL38" s="142">
        <v>0.21870701513067398</v>
      </c>
      <c r="BM38" s="322">
        <v>117.55183648288084</v>
      </c>
      <c r="BN38" s="142">
        <v>7.9779917469050901E-2</v>
      </c>
      <c r="BP38" s="322">
        <v>3.0401337021434705</v>
      </c>
      <c r="BQ38" s="142">
        <v>5.4945054945054941E-3</v>
      </c>
      <c r="BR38" s="322">
        <v>29.387959120720211</v>
      </c>
      <c r="BS38" s="142">
        <v>5.3113553113553105E-2</v>
      </c>
      <c r="BT38" s="322">
        <v>206.72909174575597</v>
      </c>
      <c r="BU38" s="142">
        <v>0.37362637362637358</v>
      </c>
      <c r="BV38" s="322">
        <v>206.72909174575597</v>
      </c>
      <c r="BW38" s="142">
        <v>0.37362637362637358</v>
      </c>
      <c r="BX38" s="322">
        <v>70.936453050014308</v>
      </c>
      <c r="BY38" s="142">
        <v>0.12820512820512819</v>
      </c>
      <c r="BZ38" s="322">
        <v>29.387959120720211</v>
      </c>
      <c r="CA38" s="142">
        <v>5.3113553113553105E-2</v>
      </c>
      <c r="CB38" s="322">
        <v>7.0936453050014308</v>
      </c>
      <c r="CC38" s="142">
        <v>1.282051282051282E-2</v>
      </c>
      <c r="CE38" s="322">
        <v>1.0133779007144901</v>
      </c>
      <c r="CF38" s="142">
        <v>4.1666666666666675E-3</v>
      </c>
      <c r="CG38" s="322">
        <v>6.08026740428694</v>
      </c>
      <c r="CH38" s="142">
        <v>2.5000000000000001E-2</v>
      </c>
      <c r="CI38" s="322">
        <v>59.78929614215491</v>
      </c>
      <c r="CJ38" s="142">
        <v>0.24583333333333335</v>
      </c>
      <c r="CK38" s="322">
        <v>116.53845858216636</v>
      </c>
      <c r="CL38" s="142">
        <v>0.47916666666666669</v>
      </c>
      <c r="CM38" s="322">
        <v>37.49498232643613</v>
      </c>
      <c r="CN38" s="142">
        <v>0.15416666666666667</v>
      </c>
      <c r="CO38" s="322">
        <v>18.240802212860821</v>
      </c>
      <c r="CP38" s="142">
        <v>7.5000000000000011E-2</v>
      </c>
      <c r="CQ38" s="322">
        <v>4.0535116028579603</v>
      </c>
      <c r="CR38" s="142">
        <v>1.666666666666667E-2</v>
      </c>
      <c r="CT38" s="322">
        <v>0</v>
      </c>
      <c r="CU38" s="142">
        <v>0</v>
      </c>
      <c r="CV38" s="322">
        <v>9.1204011064304105</v>
      </c>
      <c r="CW38" s="142">
        <v>7.5638610948597071E-2</v>
      </c>
      <c r="CX38" s="322">
        <v>40.535116028579594</v>
      </c>
      <c r="CY38" s="142">
        <v>0.33617160421598691</v>
      </c>
      <c r="CZ38" s="322">
        <v>39.521738127865106</v>
      </c>
      <c r="DA38" s="142">
        <v>0.32776731411058729</v>
      </c>
      <c r="DB38" s="322">
        <v>20.25423135602863</v>
      </c>
      <c r="DC38" s="142">
        <v>0.16797527956543218</v>
      </c>
      <c r="DD38" s="322">
        <v>10.1337790071449</v>
      </c>
      <c r="DE38" s="142">
        <v>8.4042901053996741E-2</v>
      </c>
      <c r="DF38" s="322">
        <v>1.0133779007144901</v>
      </c>
      <c r="DG38" s="142">
        <v>8.4042901053996751E-3</v>
      </c>
      <c r="DI38" s="322">
        <v>0</v>
      </c>
      <c r="DJ38" s="142">
        <v>0</v>
      </c>
      <c r="DK38" s="322">
        <v>0</v>
      </c>
      <c r="DL38" s="142">
        <v>0</v>
      </c>
      <c r="DM38" s="322">
        <v>30.401337021434699</v>
      </c>
      <c r="DN38" s="142">
        <v>0.3061224489795919</v>
      </c>
      <c r="DO38" s="322">
        <v>43.575249730723066</v>
      </c>
      <c r="DP38" s="142">
        <v>0.43877551020408168</v>
      </c>
      <c r="DQ38" s="322">
        <v>8.1070232057159206</v>
      </c>
      <c r="DR38" s="142">
        <v>8.1632653061224511E-2</v>
      </c>
      <c r="DS38" s="322">
        <v>11.14715690785939</v>
      </c>
      <c r="DT38" s="142">
        <v>0.1122448979591837</v>
      </c>
      <c r="DU38" s="322">
        <v>6.08026740428694</v>
      </c>
      <c r="DV38" s="142">
        <v>6.122448979591838E-2</v>
      </c>
    </row>
    <row r="39" spans="1:126" s="119" customFormat="1" x14ac:dyDescent="0.2">
      <c r="A39" s="120">
        <v>97207</v>
      </c>
      <c r="B39" s="141" t="s">
        <v>6</v>
      </c>
      <c r="C39" s="322">
        <v>3922.1819628552889</v>
      </c>
      <c r="D39" s="142">
        <v>0.570406354220936</v>
      </c>
      <c r="E39" s="322">
        <v>1523.6521323657919</v>
      </c>
      <c r="F39" s="142">
        <v>0.22158606259334129</v>
      </c>
      <c r="G39" s="322">
        <v>1034.2660045560563</v>
      </c>
      <c r="H39" s="142">
        <v>0.15041420988127688</v>
      </c>
      <c r="I39" s="322">
        <v>60.592518935678541</v>
      </c>
      <c r="J39" s="142">
        <v>8.8120230388297818E-3</v>
      </c>
      <c r="K39" s="322">
        <v>335.4263687978094</v>
      </c>
      <c r="L39" s="142">
        <v>4.8781350265616114E-2</v>
      </c>
      <c r="M39" s="322">
        <v>6876.1189875106247</v>
      </c>
      <c r="N39" s="877">
        <v>2.3923397253348644</v>
      </c>
      <c r="P39" s="322">
        <v>4268.0819814719716</v>
      </c>
      <c r="Q39" s="882">
        <v>0.62071089654269551</v>
      </c>
      <c r="R39" s="322">
        <v>2587.3863065187861</v>
      </c>
      <c r="S39" s="882">
        <v>0.37628585415964461</v>
      </c>
      <c r="T39" s="489">
        <v>20.650699519866976</v>
      </c>
      <c r="U39" s="142">
        <v>3.0032492976598693E-3</v>
      </c>
      <c r="V39" s="322">
        <v>6876.1189875106247</v>
      </c>
      <c r="W39" s="879"/>
      <c r="X39" s="120"/>
      <c r="Y39" s="141" t="s">
        <v>6</v>
      </c>
      <c r="Z39" s="322">
        <v>133.76715482499228</v>
      </c>
      <c r="AA39" s="142">
        <v>1.9453874353826488E-2</v>
      </c>
      <c r="AB39" s="322">
        <v>718.79387776904866</v>
      </c>
      <c r="AC39" s="142">
        <v>0.10453482248847401</v>
      </c>
      <c r="AD39" s="322">
        <v>1809.8569786173452</v>
      </c>
      <c r="AE39" s="142">
        <v>0.26320908377307933</v>
      </c>
      <c r="AF39" s="322">
        <v>2759.2939940663982</v>
      </c>
      <c r="AG39" s="142">
        <v>0.40128653955497523</v>
      </c>
      <c r="AH39" s="322">
        <v>1454.4069822328402</v>
      </c>
      <c r="AI39" s="142">
        <v>0.21151567982964506</v>
      </c>
      <c r="AJ39" s="322">
        <v>6876.1189875106238</v>
      </c>
      <c r="AK39" s="880"/>
      <c r="AL39" s="502"/>
      <c r="AM39" s="141" t="s">
        <v>6</v>
      </c>
      <c r="AN39" s="322">
        <v>54.85903822339894</v>
      </c>
      <c r="AO39" s="142">
        <v>7.9781979228459639E-3</v>
      </c>
      <c r="AP39" s="322">
        <v>19.914594261087132</v>
      </c>
      <c r="AQ39" s="142">
        <v>2.8961968658859491E-3</v>
      </c>
      <c r="AR39" s="322">
        <v>241.25393874580584</v>
      </c>
      <c r="AS39" s="142">
        <v>3.5085771375394356E-2</v>
      </c>
      <c r="AT39" s="322">
        <v>6560.091416280331</v>
      </c>
      <c r="AU39" s="142">
        <v>0.95403983383587376</v>
      </c>
      <c r="AV39" s="322">
        <v>6876.1189875106229</v>
      </c>
      <c r="AY39" s="140">
        <v>97207</v>
      </c>
      <c r="AZ39" s="141" t="s">
        <v>6</v>
      </c>
      <c r="BA39" s="322">
        <v>17.242747160262748</v>
      </c>
      <c r="BB39" s="142">
        <v>4.3962129558390737E-3</v>
      </c>
      <c r="BC39" s="322">
        <v>14.296406483408219</v>
      </c>
      <c r="BD39" s="142">
        <v>3.6450135712216302E-3</v>
      </c>
      <c r="BE39" s="322">
        <v>279.72926936182029</v>
      </c>
      <c r="BF39" s="142">
        <v>7.1319809231436479E-2</v>
      </c>
      <c r="BG39" s="322">
        <v>1208.3384317469627</v>
      </c>
      <c r="BH39" s="142">
        <v>0.30807811651535683</v>
      </c>
      <c r="BI39" s="322">
        <v>1071.9134516105094</v>
      </c>
      <c r="BJ39" s="142">
        <v>0.27329518664916114</v>
      </c>
      <c r="BK39" s="322">
        <v>980.10832007300633</v>
      </c>
      <c r="BL39" s="142">
        <v>0.24988853891916385</v>
      </c>
      <c r="BM39" s="322">
        <v>350.55333641931929</v>
      </c>
      <c r="BN39" s="142">
        <v>8.9377122157820996E-2</v>
      </c>
      <c r="BP39" s="322">
        <v>2.4448939986434302</v>
      </c>
      <c r="BQ39" s="142">
        <v>1.6046274255838277E-3</v>
      </c>
      <c r="BR39" s="322">
        <v>82.128691359918918</v>
      </c>
      <c r="BS39" s="142">
        <v>5.3902521195830159E-2</v>
      </c>
      <c r="BT39" s="322">
        <v>640.40841628454325</v>
      </c>
      <c r="BU39" s="142">
        <v>0.42031143637109203</v>
      </c>
      <c r="BV39" s="322">
        <v>540.68612581377647</v>
      </c>
      <c r="BW39" s="142">
        <v>0.35486192309149139</v>
      </c>
      <c r="BX39" s="322">
        <v>169.9967384289161</v>
      </c>
      <c r="BY39" s="142">
        <v>0.11157188364575071</v>
      </c>
      <c r="BZ39" s="322">
        <v>73.286465175851006</v>
      </c>
      <c r="CA39" s="142">
        <v>4.8099210849433381E-2</v>
      </c>
      <c r="CB39" s="322">
        <v>14.700801304142649</v>
      </c>
      <c r="CC39" s="142">
        <v>9.6483974208184577E-3</v>
      </c>
      <c r="CE39" s="322">
        <v>5.0066586080701603</v>
      </c>
      <c r="CF39" s="142">
        <v>4.8407842721459229E-3</v>
      </c>
      <c r="CG39" s="322">
        <v>42.049824055847999</v>
      </c>
      <c r="CH39" s="142">
        <v>4.0656682005029525E-2</v>
      </c>
      <c r="CI39" s="322">
        <v>262.49513587021238</v>
      </c>
      <c r="CJ39" s="142">
        <v>0.25379847613079443</v>
      </c>
      <c r="CK39" s="322">
        <v>381.88291881802098</v>
      </c>
      <c r="CL39" s="142">
        <v>0.36923085273593492</v>
      </c>
      <c r="CM39" s="322">
        <v>183.3604710215063</v>
      </c>
      <c r="CN39" s="142">
        <v>0.17728560178308397</v>
      </c>
      <c r="CO39" s="322">
        <v>127.61778245536226</v>
      </c>
      <c r="CP39" s="142">
        <v>0.12338971008733904</v>
      </c>
      <c r="CQ39" s="322">
        <v>31.85321372703617</v>
      </c>
      <c r="CR39" s="142">
        <v>3.0797892985672193E-2</v>
      </c>
      <c r="CT39" s="322">
        <v>0</v>
      </c>
      <c r="CU39" s="142">
        <v>0</v>
      </c>
      <c r="CV39" s="322">
        <v>5.0066586080701603</v>
      </c>
      <c r="CW39" s="142">
        <v>8.2628329305552306E-2</v>
      </c>
      <c r="CX39" s="322">
        <v>12.25093486735301</v>
      </c>
      <c r="CY39" s="142">
        <v>0.20218560116898066</v>
      </c>
      <c r="CZ39" s="322">
        <v>41.033829066226609</v>
      </c>
      <c r="DA39" s="142">
        <v>0.67720949363048777</v>
      </c>
      <c r="DB39" s="322">
        <v>2.3010963940287601</v>
      </c>
      <c r="DC39" s="142">
        <v>3.7976575894979193E-2</v>
      </c>
      <c r="DD39" s="322">
        <v>0</v>
      </c>
      <c r="DE39" s="142">
        <v>0</v>
      </c>
      <c r="DF39" s="322">
        <v>0</v>
      </c>
      <c r="DG39" s="142">
        <v>0</v>
      </c>
      <c r="DI39" s="322">
        <v>2.5033293040350801</v>
      </c>
      <c r="DJ39" s="142">
        <v>7.4631261489881678E-3</v>
      </c>
      <c r="DK39" s="322">
        <v>5.0115600469381603</v>
      </c>
      <c r="DL39" s="142">
        <v>1.4940864860744037E-2</v>
      </c>
      <c r="DM39" s="322">
        <v>87.626671368321752</v>
      </c>
      <c r="DN39" s="142">
        <v>0.26123966247013203</v>
      </c>
      <c r="DO39" s="322">
        <v>152.67539366545145</v>
      </c>
      <c r="DP39" s="142">
        <v>0.45516813186944816</v>
      </c>
      <c r="DQ39" s="322">
        <v>58.159321375678381</v>
      </c>
      <c r="DR39" s="142">
        <v>0.1733892346750355</v>
      </c>
      <c r="DS39" s="322">
        <v>19.697515035920389</v>
      </c>
      <c r="DT39" s="142">
        <v>5.872381204410853E-2</v>
      </c>
      <c r="DU39" s="322">
        <v>9.7525780014641406</v>
      </c>
      <c r="DV39" s="142">
        <v>2.907516793154347E-2</v>
      </c>
    </row>
    <row r="40" spans="1:126" s="119" customFormat="1" x14ac:dyDescent="0.2">
      <c r="A40" s="120">
        <v>97221</v>
      </c>
      <c r="B40" s="141" t="s">
        <v>27</v>
      </c>
      <c r="C40" s="322">
        <v>3007.8451955449327</v>
      </c>
      <c r="D40" s="142">
        <v>0.5667908306540369</v>
      </c>
      <c r="E40" s="322">
        <v>705.00264575117785</v>
      </c>
      <c r="F40" s="142">
        <v>0.13284893643810353</v>
      </c>
      <c r="G40" s="322">
        <v>1163.8440066402482</v>
      </c>
      <c r="H40" s="142">
        <v>0.21931185562754285</v>
      </c>
      <c r="I40" s="322">
        <v>108.0400064257868</v>
      </c>
      <c r="J40" s="142">
        <v>2.0358788768996144E-2</v>
      </c>
      <c r="K40" s="322">
        <v>322.06746713374076</v>
      </c>
      <c r="L40" s="142">
        <v>6.0689588511320613E-2</v>
      </c>
      <c r="M40" s="322">
        <v>5306.799321495886</v>
      </c>
      <c r="N40" s="877">
        <v>2.4247987220711016</v>
      </c>
      <c r="P40" s="322">
        <v>3555.0524219311601</v>
      </c>
      <c r="Q40" s="882">
        <v>0.66990519267064697</v>
      </c>
      <c r="R40" s="322">
        <v>1725.4850926008519</v>
      </c>
      <c r="S40" s="882">
        <v>0.3251460980654664</v>
      </c>
      <c r="T40" s="489">
        <v>26.261806963874051</v>
      </c>
      <c r="U40" s="142">
        <v>4.9487092638866442E-3</v>
      </c>
      <c r="V40" s="322">
        <v>5306.799321495886</v>
      </c>
      <c r="W40" s="879"/>
      <c r="X40" s="120"/>
      <c r="Y40" s="141" t="s">
        <v>27</v>
      </c>
      <c r="Z40" s="322">
        <v>63.885885774318631</v>
      </c>
      <c r="AA40" s="142">
        <v>1.2038496634975525E-2</v>
      </c>
      <c r="AB40" s="322">
        <v>389.06657153317695</v>
      </c>
      <c r="AC40" s="142">
        <v>7.3314732282641959E-2</v>
      </c>
      <c r="AD40" s="322">
        <v>1597.9986067561083</v>
      </c>
      <c r="AE40" s="142">
        <v>0.30112286332049626</v>
      </c>
      <c r="AF40" s="322">
        <v>2249.9263595868993</v>
      </c>
      <c r="AG40" s="142">
        <v>0.42397049959535443</v>
      </c>
      <c r="AH40" s="322">
        <v>1005.9218978453837</v>
      </c>
      <c r="AI40" s="142">
        <v>0.18955340816653177</v>
      </c>
      <c r="AJ40" s="322">
        <v>5306.7993214958869</v>
      </c>
      <c r="AK40" s="880"/>
      <c r="AL40" s="502"/>
      <c r="AM40" s="141" t="s">
        <v>27</v>
      </c>
      <c r="AN40" s="322">
        <v>50.087304348654669</v>
      </c>
      <c r="AO40" s="142">
        <v>9.4383264401518754E-3</v>
      </c>
      <c r="AP40" s="322">
        <v>40.285885248567574</v>
      </c>
      <c r="AQ40" s="142">
        <v>7.5913715232050144E-3</v>
      </c>
      <c r="AR40" s="322">
        <v>290.74851483434173</v>
      </c>
      <c r="AS40" s="142">
        <v>5.4787923420549688E-2</v>
      </c>
      <c r="AT40" s="322">
        <v>4925.6776170643234</v>
      </c>
      <c r="AU40" s="142">
        <v>0.92818237861609332</v>
      </c>
      <c r="AV40" s="322">
        <v>5306.7993214958879</v>
      </c>
      <c r="AY40" s="140">
        <v>97221</v>
      </c>
      <c r="AZ40" s="141" t="s">
        <v>27</v>
      </c>
      <c r="BA40" s="322">
        <v>7.5097685699433008</v>
      </c>
      <c r="BB40" s="142">
        <v>2.4967270859106673E-3</v>
      </c>
      <c r="BC40" s="322">
        <v>25.208693699774109</v>
      </c>
      <c r="BD40" s="142">
        <v>8.3809810880932124E-3</v>
      </c>
      <c r="BE40" s="322">
        <v>178.74085209286898</v>
      </c>
      <c r="BF40" s="142">
        <v>5.942488408566067E-2</v>
      </c>
      <c r="BG40" s="322">
        <v>1023.0139973997602</v>
      </c>
      <c r="BH40" s="142">
        <v>0.34011524227210777</v>
      </c>
      <c r="BI40" s="322">
        <v>805.7646996758092</v>
      </c>
      <c r="BJ40" s="142">
        <v>0.26788768945598229</v>
      </c>
      <c r="BK40" s="322">
        <v>753.46028310128838</v>
      </c>
      <c r="BL40" s="142">
        <v>0.25049835816593069</v>
      </c>
      <c r="BM40" s="322">
        <v>214.14690100548819</v>
      </c>
      <c r="BN40" s="142">
        <v>7.1196117846314591E-2</v>
      </c>
      <c r="BP40" s="322">
        <v>15.253006632500639</v>
      </c>
      <c r="BQ40" s="142">
        <v>2.1635389206587464E-2</v>
      </c>
      <c r="BR40" s="322">
        <v>10.03261810547933</v>
      </c>
      <c r="BS40" s="142">
        <v>1.4230610574219349E-2</v>
      </c>
      <c r="BT40" s="322">
        <v>254.75230812020385</v>
      </c>
      <c r="BU40" s="142">
        <v>0.36134943557377175</v>
      </c>
      <c r="BV40" s="322">
        <v>265.83999613079749</v>
      </c>
      <c r="BW40" s="142">
        <v>0.37707659358858986</v>
      </c>
      <c r="BX40" s="322">
        <v>101.26128769458813</v>
      </c>
      <c r="BY40" s="142">
        <v>0.14363249316134777</v>
      </c>
      <c r="BZ40" s="322">
        <v>47.783168469562014</v>
      </c>
      <c r="CA40" s="142">
        <v>6.7777289571231636E-2</v>
      </c>
      <c r="CB40" s="322">
        <v>10.080260598046459</v>
      </c>
      <c r="CC40" s="142">
        <v>1.4298188324252283E-2</v>
      </c>
      <c r="CE40" s="322">
        <v>22.709204544141009</v>
      </c>
      <c r="CF40" s="142">
        <v>1.9512240828302493E-2</v>
      </c>
      <c r="CG40" s="322">
        <v>50.599700098712191</v>
      </c>
      <c r="CH40" s="142">
        <v>4.3476359211387761E-2</v>
      </c>
      <c r="CI40" s="322">
        <v>306.70537722176925</v>
      </c>
      <c r="CJ40" s="142">
        <v>0.26352790878492183</v>
      </c>
      <c r="CK40" s="322">
        <v>546.70119654403175</v>
      </c>
      <c r="CL40" s="142">
        <v>0.46973751931088537</v>
      </c>
      <c r="CM40" s="322">
        <v>161.62270877532555</v>
      </c>
      <c r="CN40" s="142">
        <v>0.13886973499300254</v>
      </c>
      <c r="CO40" s="322">
        <v>60.406674900179532</v>
      </c>
      <c r="CP40" s="142">
        <v>5.1902724553748232E-2</v>
      </c>
      <c r="CQ40" s="322">
        <v>15.09914455608892</v>
      </c>
      <c r="CR40" s="142">
        <v>1.2973512317751845E-2</v>
      </c>
      <c r="CT40" s="322">
        <v>0</v>
      </c>
      <c r="CU40" s="142">
        <v>0</v>
      </c>
      <c r="CV40" s="322">
        <v>9.9871017728936202</v>
      </c>
      <c r="CW40" s="142">
        <v>9.243892242596087E-2</v>
      </c>
      <c r="CX40" s="322">
        <v>40.235566378003988</v>
      </c>
      <c r="CY40" s="142">
        <v>0.37241358742089664</v>
      </c>
      <c r="CZ40" s="322">
        <v>37.760215957404029</v>
      </c>
      <c r="DA40" s="142">
        <v>0.34950216319490596</v>
      </c>
      <c r="DB40" s="322">
        <v>12.531616610853661</v>
      </c>
      <c r="DC40" s="142">
        <v>0.11599052078418459</v>
      </c>
      <c r="DD40" s="322">
        <v>5.0107700645689697</v>
      </c>
      <c r="DE40" s="142">
        <v>4.6378839009148819E-2</v>
      </c>
      <c r="DF40" s="322">
        <v>2.51473564206254</v>
      </c>
      <c r="DG40" s="142">
        <v>2.3275967164903159E-2</v>
      </c>
      <c r="DI40" s="322">
        <v>0</v>
      </c>
      <c r="DJ40" s="142">
        <v>0</v>
      </c>
      <c r="DK40" s="322">
        <v>6.0108033206258895</v>
      </c>
      <c r="DL40" s="142">
        <v>1.8663180650065041E-2</v>
      </c>
      <c r="DM40" s="322">
        <v>93.415838722441435</v>
      </c>
      <c r="DN40" s="142">
        <v>0.29005052746805332</v>
      </c>
      <c r="DO40" s="322">
        <v>114.71961124983351</v>
      </c>
      <c r="DP40" s="142">
        <v>0.35619745226299243</v>
      </c>
      <c r="DQ40" s="322">
        <v>72.632750193278056</v>
      </c>
      <c r="DR40" s="142">
        <v>0.22552029498563667</v>
      </c>
      <c r="DS40" s="322">
        <v>30.19264865131348</v>
      </c>
      <c r="DT40" s="142">
        <v>9.3746347372539091E-2</v>
      </c>
      <c r="DU40" s="322">
        <v>5.0958149962483201</v>
      </c>
      <c r="DV40" s="142">
        <v>1.5822197260713225E-2</v>
      </c>
    </row>
    <row r="41" spans="1:126" s="119" customFormat="1" x14ac:dyDescent="0.2">
      <c r="A41" s="120">
        <v>97227</v>
      </c>
      <c r="B41" s="141" t="s">
        <v>22</v>
      </c>
      <c r="C41" s="322">
        <v>2425.5097085785706</v>
      </c>
      <c r="D41" s="142">
        <v>0.54452887023074281</v>
      </c>
      <c r="E41" s="322">
        <v>954.86520291537931</v>
      </c>
      <c r="F41" s="142">
        <v>0.21436800204393719</v>
      </c>
      <c r="G41" s="322">
        <v>679.30685154550747</v>
      </c>
      <c r="H41" s="142">
        <v>0.15250493168664872</v>
      </c>
      <c r="I41" s="322">
        <v>134.22756385527362</v>
      </c>
      <c r="J41" s="142">
        <v>3.0134195481233784E-2</v>
      </c>
      <c r="K41" s="322">
        <v>260.41778261328523</v>
      </c>
      <c r="L41" s="142">
        <v>5.8464000557437411E-2</v>
      </c>
      <c r="M41" s="322">
        <v>4454.3271095080163</v>
      </c>
      <c r="N41" s="877">
        <v>2.2343064840688127</v>
      </c>
      <c r="P41" s="322">
        <v>3060.3760064250582</v>
      </c>
      <c r="Q41" s="882">
        <v>0.6870568620549915</v>
      </c>
      <c r="R41" s="322">
        <v>1363.6605593432057</v>
      </c>
      <c r="S41" s="882">
        <v>0.3061428866399134</v>
      </c>
      <c r="T41" s="489">
        <v>30.290543739752366</v>
      </c>
      <c r="U41" s="142">
        <v>6.8002513050950987E-3</v>
      </c>
      <c r="V41" s="322">
        <v>4454.3271095080163</v>
      </c>
      <c r="W41" s="879"/>
      <c r="X41" s="120"/>
      <c r="Y41" s="141" t="s">
        <v>22</v>
      </c>
      <c r="Z41" s="322">
        <v>125.16203505444716</v>
      </c>
      <c r="AA41" s="142">
        <v>2.8098977012101706E-2</v>
      </c>
      <c r="AB41" s="322">
        <v>534.95735650615495</v>
      </c>
      <c r="AC41" s="142">
        <v>0.12009835455601317</v>
      </c>
      <c r="AD41" s="322">
        <v>1290.985829311596</v>
      </c>
      <c r="AE41" s="142">
        <v>0.28982735160062967</v>
      </c>
      <c r="AF41" s="322">
        <v>1856.2243233309239</v>
      </c>
      <c r="AG41" s="142">
        <v>0.41672384575634491</v>
      </c>
      <c r="AH41" s="322">
        <v>646.99756530489401</v>
      </c>
      <c r="AI41" s="142">
        <v>0.14525147107491068</v>
      </c>
      <c r="AJ41" s="322">
        <v>4454.3271095080154</v>
      </c>
      <c r="AK41" s="880"/>
      <c r="AL41" s="502"/>
      <c r="AM41" s="141" t="s">
        <v>22</v>
      </c>
      <c r="AN41" s="322">
        <v>26.243652511416343</v>
      </c>
      <c r="AO41" s="142">
        <v>5.8917209864084224E-3</v>
      </c>
      <c r="AP41" s="322">
        <v>29.271766262733607</v>
      </c>
      <c r="AQ41" s="142">
        <v>6.5715349463786243E-3</v>
      </c>
      <c r="AR41" s="322">
        <v>188.75242383210983</v>
      </c>
      <c r="AS41" s="142">
        <v>4.2375070171475959E-2</v>
      </c>
      <c r="AT41" s="322">
        <v>4210.059266901756</v>
      </c>
      <c r="AU41" s="142">
        <v>0.94516167389573713</v>
      </c>
      <c r="AV41" s="322">
        <v>4454.3271095080154</v>
      </c>
      <c r="AY41" s="140">
        <v>97227</v>
      </c>
      <c r="AZ41" s="141" t="s">
        <v>22</v>
      </c>
      <c r="BA41" s="322">
        <v>3.02811375131727</v>
      </c>
      <c r="BB41" s="142">
        <v>1.2484442921862579E-3</v>
      </c>
      <c r="BC41" s="322">
        <v>13.12182625570817</v>
      </c>
      <c r="BD41" s="142">
        <v>5.4099252661404503E-3</v>
      </c>
      <c r="BE41" s="322">
        <v>168.56499882332801</v>
      </c>
      <c r="BF41" s="142">
        <v>6.9496732265035013E-2</v>
      </c>
      <c r="BG41" s="322">
        <v>742.89724032317019</v>
      </c>
      <c r="BH41" s="142">
        <v>0.30628499968302858</v>
      </c>
      <c r="BI41" s="322">
        <v>627.82891777311397</v>
      </c>
      <c r="BJ41" s="142">
        <v>0.25884411657995077</v>
      </c>
      <c r="BK41" s="322">
        <v>635.90388777662668</v>
      </c>
      <c r="BL41" s="142">
        <v>0.26217330135911415</v>
      </c>
      <c r="BM41" s="322">
        <v>234.16472387530621</v>
      </c>
      <c r="BN41" s="142">
        <v>9.6542480554544771E-2</v>
      </c>
      <c r="BP41" s="322">
        <v>5.0468562521954503</v>
      </c>
      <c r="BQ41" s="142">
        <v>5.2854122621564473E-3</v>
      </c>
      <c r="BR41" s="322">
        <v>30.281137513172702</v>
      </c>
      <c r="BS41" s="142">
        <v>3.1712473572938688E-2</v>
      </c>
      <c r="BT41" s="322">
        <v>298.77389012997065</v>
      </c>
      <c r="BU41" s="142">
        <v>0.31289640591966167</v>
      </c>
      <c r="BV41" s="322">
        <v>381.54233266597601</v>
      </c>
      <c r="BW41" s="142">
        <v>0.3995771670190274</v>
      </c>
      <c r="BX41" s="322">
        <v>165.53688507201079</v>
      </c>
      <c r="BY41" s="142">
        <v>0.17336152219873149</v>
      </c>
      <c r="BZ41" s="322">
        <v>57.534161275028126</v>
      </c>
      <c r="CA41" s="142">
        <v>6.0253699788583491E-2</v>
      </c>
      <c r="CB41" s="322">
        <v>16.149940007025439</v>
      </c>
      <c r="CC41" s="142">
        <v>1.6913319238900631E-2</v>
      </c>
      <c r="CE41" s="322">
        <v>4.0374850017563597</v>
      </c>
      <c r="CF41" s="142">
        <v>5.9435364041604761E-3</v>
      </c>
      <c r="CG41" s="322">
        <v>25.234281260977248</v>
      </c>
      <c r="CH41" s="142">
        <v>3.7147102526002972E-2</v>
      </c>
      <c r="CI41" s="322">
        <v>160.49002881981531</v>
      </c>
      <c r="CJ41" s="142">
        <v>0.23625557206537892</v>
      </c>
      <c r="CK41" s="322">
        <v>333.09251264489973</v>
      </c>
      <c r="CL41" s="142">
        <v>0.49034175334323932</v>
      </c>
      <c r="CM41" s="322">
        <v>100.93712504390899</v>
      </c>
      <c r="CN41" s="142">
        <v>0.14858841010401189</v>
      </c>
      <c r="CO41" s="322">
        <v>48.44982002107632</v>
      </c>
      <c r="CP41" s="142">
        <v>7.1322436849925716E-2</v>
      </c>
      <c r="CQ41" s="322">
        <v>7.0655987530736297</v>
      </c>
      <c r="CR41" s="142">
        <v>1.0401188707280833E-2</v>
      </c>
      <c r="CT41" s="322">
        <v>0</v>
      </c>
      <c r="CU41" s="142">
        <v>0</v>
      </c>
      <c r="CV41" s="322">
        <v>10.093712504390901</v>
      </c>
      <c r="CW41" s="142">
        <v>7.5198507776495963E-2</v>
      </c>
      <c r="CX41" s="322">
        <v>48.440413794513638</v>
      </c>
      <c r="CY41" s="142">
        <v>0.36088276061348246</v>
      </c>
      <c r="CZ41" s="322">
        <v>51.468527545830902</v>
      </c>
      <c r="DA41" s="142">
        <v>0.38344231294643122</v>
      </c>
      <c r="DB41" s="322">
        <v>15.140568756586349</v>
      </c>
      <c r="DC41" s="142">
        <v>0.11279776166474392</v>
      </c>
      <c r="DD41" s="322">
        <v>7.0655987530736297</v>
      </c>
      <c r="DE41" s="142">
        <v>5.2638955443547165E-2</v>
      </c>
      <c r="DF41" s="322">
        <v>2.0187425008781799</v>
      </c>
      <c r="DG41" s="142">
        <v>1.5039701555299189E-2</v>
      </c>
      <c r="DI41" s="322">
        <v>1.0093712504390899</v>
      </c>
      <c r="DJ41" s="142">
        <v>3.8759689922480615E-3</v>
      </c>
      <c r="DK41" s="322">
        <v>4.0374850017563597</v>
      </c>
      <c r="DL41" s="142">
        <v>1.5503875968992246E-2</v>
      </c>
      <c r="DM41" s="322">
        <v>67.627873779419033</v>
      </c>
      <c r="DN41" s="142">
        <v>0.25968992248062017</v>
      </c>
      <c r="DO41" s="322">
        <v>115.06832255005627</v>
      </c>
      <c r="DP41" s="142">
        <v>0.44186046511627908</v>
      </c>
      <c r="DQ41" s="322">
        <v>42.393592518441778</v>
      </c>
      <c r="DR41" s="142">
        <v>0.16279069767441859</v>
      </c>
      <c r="DS41" s="322">
        <v>22.206167509659981</v>
      </c>
      <c r="DT41" s="142">
        <v>8.5271317829457363E-2</v>
      </c>
      <c r="DU41" s="322">
        <v>8.0749700035127194</v>
      </c>
      <c r="DV41" s="142">
        <v>3.1007751937984492E-2</v>
      </c>
    </row>
    <row r="42" spans="1:126" s="119" customFormat="1" x14ac:dyDescent="0.2">
      <c r="A42" s="120">
        <v>97223</v>
      </c>
      <c r="B42" s="141" t="s">
        <v>18</v>
      </c>
      <c r="C42" s="322">
        <v>2635.9557477443236</v>
      </c>
      <c r="D42" s="142">
        <v>0.66359682783320539</v>
      </c>
      <c r="E42" s="322">
        <v>580.23544023207751</v>
      </c>
      <c r="F42" s="142">
        <v>0.14607316449219751</v>
      </c>
      <c r="G42" s="322">
        <v>408.50200870979882</v>
      </c>
      <c r="H42" s="142">
        <v>0.10283960092095165</v>
      </c>
      <c r="I42" s="322">
        <v>63.002797363202795</v>
      </c>
      <c r="J42" s="142">
        <v>1.5860833972883088E-2</v>
      </c>
      <c r="K42" s="322">
        <v>284.52876228543204</v>
      </c>
      <c r="L42" s="142">
        <v>7.1629572780762346E-2</v>
      </c>
      <c r="M42" s="322">
        <v>3972.2247563348346</v>
      </c>
      <c r="N42" s="877">
        <v>2.6406471757025258</v>
      </c>
      <c r="P42" s="322">
        <v>2972.3093917317392</v>
      </c>
      <c r="Q42" s="882">
        <v>0.74827321565617655</v>
      </c>
      <c r="R42" s="322">
        <v>985.68892648881604</v>
      </c>
      <c r="S42" s="882">
        <v>0.24814530570478333</v>
      </c>
      <c r="T42" s="489">
        <v>14.226438114279404</v>
      </c>
      <c r="U42" s="142">
        <v>3.5814786390400816E-3</v>
      </c>
      <c r="V42" s="322">
        <v>3972.2247563348346</v>
      </c>
      <c r="W42" s="879"/>
      <c r="X42" s="120"/>
      <c r="Y42" s="141" t="s">
        <v>18</v>
      </c>
      <c r="Z42" s="322">
        <v>45.727836795873003</v>
      </c>
      <c r="AA42" s="142">
        <v>1.1511895625479662E-2</v>
      </c>
      <c r="AB42" s="322">
        <v>278.43171737931561</v>
      </c>
      <c r="AC42" s="142">
        <v>7.0094653364031714E-2</v>
      </c>
      <c r="AD42" s="322">
        <v>1020.2388476234778</v>
      </c>
      <c r="AE42" s="142">
        <v>0.2568431823995907</v>
      </c>
      <c r="AF42" s="322">
        <v>1585.2316755902643</v>
      </c>
      <c r="AG42" s="142">
        <v>0.39907904834996166</v>
      </c>
      <c r="AH42" s="322">
        <v>1042.5946789459044</v>
      </c>
      <c r="AI42" s="142">
        <v>0.26247122026093628</v>
      </c>
      <c r="AJ42" s="322">
        <v>3972.2247563348351</v>
      </c>
      <c r="AK42" s="880"/>
      <c r="AL42" s="502"/>
      <c r="AM42" s="141" t="s">
        <v>18</v>
      </c>
      <c r="AN42" s="322">
        <v>43.695488493834198</v>
      </c>
      <c r="AO42" s="142">
        <v>1.1000255819902788E-2</v>
      </c>
      <c r="AP42" s="322">
        <v>36.582269436698397</v>
      </c>
      <c r="AQ42" s="142">
        <v>9.2095165003837302E-3</v>
      </c>
      <c r="AR42" s="322">
        <v>215.42892001611281</v>
      </c>
      <c r="AS42" s="142">
        <v>5.4233819391148637E-2</v>
      </c>
      <c r="AT42" s="322">
        <v>3676.5180783881888</v>
      </c>
      <c r="AU42" s="142">
        <v>0.92555640828856489</v>
      </c>
      <c r="AV42" s="322">
        <v>3972.2247563348342</v>
      </c>
      <c r="AY42" s="140">
        <v>97223</v>
      </c>
      <c r="AZ42" s="141" t="s">
        <v>18</v>
      </c>
      <c r="BA42" s="322">
        <v>3.0485224530582</v>
      </c>
      <c r="BB42" s="142">
        <v>1.156515034695451E-3</v>
      </c>
      <c r="BC42" s="322">
        <v>18.291134718349198</v>
      </c>
      <c r="BD42" s="142">
        <v>6.9390902081727058E-3</v>
      </c>
      <c r="BE42" s="322">
        <v>198.15395944878301</v>
      </c>
      <c r="BF42" s="142">
        <v>7.5173477255204318E-2</v>
      </c>
      <c r="BG42" s="322">
        <v>844.44071949712145</v>
      </c>
      <c r="BH42" s="142">
        <v>0.32035466461063994</v>
      </c>
      <c r="BI42" s="322">
        <v>597.51040079940719</v>
      </c>
      <c r="BJ42" s="142">
        <v>0.22667694680030839</v>
      </c>
      <c r="BK42" s="322">
        <v>677.78815872993982</v>
      </c>
      <c r="BL42" s="142">
        <v>0.25713184271395528</v>
      </c>
      <c r="BM42" s="322">
        <v>296.72285209766477</v>
      </c>
      <c r="BN42" s="142">
        <v>0.11256746337702389</v>
      </c>
      <c r="BP42" s="322">
        <v>7.1132190571358</v>
      </c>
      <c r="BQ42" s="142">
        <v>1.2259194395796846E-2</v>
      </c>
      <c r="BR42" s="322">
        <v>30.485224530581998</v>
      </c>
      <c r="BS42" s="142">
        <v>5.2539404553415048E-2</v>
      </c>
      <c r="BT42" s="322">
        <v>194.08926284470539</v>
      </c>
      <c r="BU42" s="142">
        <v>0.33450087565674247</v>
      </c>
      <c r="BV42" s="322">
        <v>225.5906615263068</v>
      </c>
      <c r="BW42" s="142">
        <v>0.38879159369527139</v>
      </c>
      <c r="BX42" s="322">
        <v>70.116016420338596</v>
      </c>
      <c r="BY42" s="142">
        <v>0.12084063047285461</v>
      </c>
      <c r="BZ42" s="322">
        <v>44.711662644853604</v>
      </c>
      <c r="CA42" s="142">
        <v>7.7057793345008743E-2</v>
      </c>
      <c r="CB42" s="322">
        <v>8.1293932081552001</v>
      </c>
      <c r="CC42" s="142">
        <v>1.401050788091068E-2</v>
      </c>
      <c r="CE42" s="322">
        <v>5.080870755097</v>
      </c>
      <c r="CF42" s="142">
        <v>1.2437810945273631E-2</v>
      </c>
      <c r="CG42" s="322">
        <v>18.291134718349198</v>
      </c>
      <c r="CH42" s="142">
        <v>4.4776119402985072E-2</v>
      </c>
      <c r="CI42" s="322">
        <v>101.61741510194</v>
      </c>
      <c r="CJ42" s="142">
        <v>0.24875621890547261</v>
      </c>
      <c r="CK42" s="322">
        <v>164.6202124651428</v>
      </c>
      <c r="CL42" s="142">
        <v>0.40298507462686567</v>
      </c>
      <c r="CM42" s="322">
        <v>68.083668118299798</v>
      </c>
      <c r="CN42" s="142">
        <v>0.16666666666666666</v>
      </c>
      <c r="CO42" s="322">
        <v>39.630791889756601</v>
      </c>
      <c r="CP42" s="142">
        <v>9.7014925373134331E-2</v>
      </c>
      <c r="CQ42" s="322">
        <v>11.177915661213399</v>
      </c>
      <c r="CR42" s="142">
        <v>2.7363184079601987E-2</v>
      </c>
      <c r="CT42" s="322">
        <v>0</v>
      </c>
      <c r="CU42" s="142">
        <v>0</v>
      </c>
      <c r="CV42" s="322">
        <v>5.080870755097</v>
      </c>
      <c r="CW42" s="142">
        <v>8.0645161290322592E-2</v>
      </c>
      <c r="CX42" s="322">
        <v>18.291134718349198</v>
      </c>
      <c r="CY42" s="142">
        <v>0.29032258064516131</v>
      </c>
      <c r="CZ42" s="322">
        <v>22.355831322426798</v>
      </c>
      <c r="DA42" s="142">
        <v>0.35483870967741937</v>
      </c>
      <c r="DB42" s="322">
        <v>6.0970449061164</v>
      </c>
      <c r="DC42" s="142">
        <v>9.6774193548387108E-2</v>
      </c>
      <c r="DD42" s="322">
        <v>5.080870755097</v>
      </c>
      <c r="DE42" s="142">
        <v>8.0645161290322592E-2</v>
      </c>
      <c r="DF42" s="322">
        <v>6.0970449061164</v>
      </c>
      <c r="DG42" s="142">
        <v>9.6774193548387108E-2</v>
      </c>
      <c r="DI42" s="322">
        <v>0</v>
      </c>
      <c r="DJ42" s="142">
        <v>0</v>
      </c>
      <c r="DK42" s="322">
        <v>10.161741510193998</v>
      </c>
      <c r="DL42" s="142">
        <v>3.5714285714285705E-2</v>
      </c>
      <c r="DM42" s="322">
        <v>66.051319816261</v>
      </c>
      <c r="DN42" s="142">
        <v>0.23214285714285712</v>
      </c>
      <c r="DO42" s="322">
        <v>131.08646548150259</v>
      </c>
      <c r="DP42" s="142">
        <v>0.46071428571428558</v>
      </c>
      <c r="DQ42" s="322">
        <v>46.744010946892402</v>
      </c>
      <c r="DR42" s="142">
        <v>0.16428571428571428</v>
      </c>
      <c r="DS42" s="322">
        <v>27.436702077523801</v>
      </c>
      <c r="DT42" s="142">
        <v>9.6428571428571419E-2</v>
      </c>
      <c r="DU42" s="322">
        <v>3.0485224530582</v>
      </c>
      <c r="DV42" s="142">
        <v>1.0714285714285713E-2</v>
      </c>
    </row>
    <row r="43" spans="1:126" s="119" customFormat="1" x14ac:dyDescent="0.2">
      <c r="A43" s="120">
        <v>97231</v>
      </c>
      <c r="B43" s="144" t="s">
        <v>29</v>
      </c>
      <c r="C43" s="322">
        <v>1642.9717947980887</v>
      </c>
      <c r="D43" s="145">
        <v>0.47367692844820508</v>
      </c>
      <c r="E43" s="322">
        <v>960.00699066027914</v>
      </c>
      <c r="F43" s="145">
        <v>0.27677478339221867</v>
      </c>
      <c r="G43" s="322">
        <v>424.18913540803027</v>
      </c>
      <c r="H43" s="145">
        <v>0.12229583452214311</v>
      </c>
      <c r="I43" s="322">
        <v>262.77546158953589</v>
      </c>
      <c r="J43" s="145">
        <v>7.5759470680741264E-2</v>
      </c>
      <c r="K43" s="322">
        <v>178.60595175074963</v>
      </c>
      <c r="L43" s="145">
        <v>5.149298295669185E-2</v>
      </c>
      <c r="M43" s="324">
        <v>3468.5493342066839</v>
      </c>
      <c r="N43" s="877">
        <v>2.1945582211819779</v>
      </c>
      <c r="P43" s="324">
        <v>1684.5788631036523</v>
      </c>
      <c r="Q43" s="883">
        <v>0.48567245288697736</v>
      </c>
      <c r="R43" s="324">
        <v>1753.5857080982605</v>
      </c>
      <c r="S43" s="883">
        <v>0.50556746902933569</v>
      </c>
      <c r="T43" s="673">
        <v>30.384763004771003</v>
      </c>
      <c r="U43" s="145">
        <v>8.7600780836869698E-3</v>
      </c>
      <c r="V43" s="322">
        <v>3468.5493342066839</v>
      </c>
      <c r="W43" s="879"/>
      <c r="X43" s="120"/>
      <c r="Y43" s="144" t="s">
        <v>29</v>
      </c>
      <c r="Z43" s="322">
        <v>177.53171189031457</v>
      </c>
      <c r="AA43" s="145">
        <v>5.1183274269592911E-2</v>
      </c>
      <c r="AB43" s="322">
        <v>602.79508715877978</v>
      </c>
      <c r="AC43" s="145">
        <v>0.17378881747883496</v>
      </c>
      <c r="AD43" s="322">
        <v>1077.7245497687277</v>
      </c>
      <c r="AE43" s="145">
        <v>0.31071334034094739</v>
      </c>
      <c r="AF43" s="322">
        <v>1083.8133890329577</v>
      </c>
      <c r="AG43" s="145">
        <v>0.31246878294174368</v>
      </c>
      <c r="AH43" s="322">
        <v>526.68459635590364</v>
      </c>
      <c r="AI43" s="145">
        <v>0.15184578496888107</v>
      </c>
      <c r="AJ43" s="324">
        <v>3468.5493342066834</v>
      </c>
      <c r="AK43" s="880"/>
      <c r="AL43" s="502"/>
      <c r="AM43" s="144" t="s">
        <v>29</v>
      </c>
      <c r="AN43" s="322">
        <v>24.355357056920404</v>
      </c>
      <c r="AO43" s="145">
        <v>7.0217704031852535E-3</v>
      </c>
      <c r="AP43" s="322">
        <v>15.22209816057525</v>
      </c>
      <c r="AQ43" s="145">
        <v>4.3886065019907829E-3</v>
      </c>
      <c r="AR43" s="322">
        <v>262.83489490593257</v>
      </c>
      <c r="AS43" s="145">
        <v>7.5776605601040825E-2</v>
      </c>
      <c r="AT43" s="322">
        <v>3166.1369840832549</v>
      </c>
      <c r="AU43" s="145">
        <v>0.91281301749378319</v>
      </c>
      <c r="AV43" s="324">
        <v>3468.5493342066829</v>
      </c>
      <c r="AY43" s="140">
        <v>97231</v>
      </c>
      <c r="AZ43" s="141" t="s">
        <v>29</v>
      </c>
      <c r="BA43" s="322">
        <v>0</v>
      </c>
      <c r="BB43" s="142">
        <v>0</v>
      </c>
      <c r="BC43" s="322">
        <v>8.1184523523068002</v>
      </c>
      <c r="BD43" s="142">
        <v>4.9413218035824586E-3</v>
      </c>
      <c r="BE43" s="322">
        <v>146.13214234152238</v>
      </c>
      <c r="BF43" s="142">
        <v>8.8943792464484236E-2</v>
      </c>
      <c r="BG43" s="322">
        <v>558.14359922109247</v>
      </c>
      <c r="BH43" s="142">
        <v>0.33971587399629399</v>
      </c>
      <c r="BI43" s="322">
        <v>417.0854895997619</v>
      </c>
      <c r="BJ43" s="142">
        <v>0.25386040765904883</v>
      </c>
      <c r="BK43" s="322">
        <v>393.74493908687975</v>
      </c>
      <c r="BL43" s="142">
        <v>0.23965410747374918</v>
      </c>
      <c r="BM43" s="322">
        <v>119.7471721965253</v>
      </c>
      <c r="BN43" s="142">
        <v>7.2884496602841256E-2</v>
      </c>
      <c r="BP43" s="322">
        <v>2.0296130880767</v>
      </c>
      <c r="BQ43" s="142">
        <v>2.1141649048625794E-3</v>
      </c>
      <c r="BR43" s="322">
        <v>36.533035585380603</v>
      </c>
      <c r="BS43" s="142">
        <v>3.8054968287526428E-2</v>
      </c>
      <c r="BT43" s="322">
        <v>354.16748386938411</v>
      </c>
      <c r="BU43" s="142">
        <v>0.36892177589852004</v>
      </c>
      <c r="BV43" s="322">
        <v>370.40438857399778</v>
      </c>
      <c r="BW43" s="142">
        <v>0.38583509513742076</v>
      </c>
      <c r="BX43" s="322">
        <v>123.8063983726787</v>
      </c>
      <c r="BY43" s="142">
        <v>0.12896405919661733</v>
      </c>
      <c r="BZ43" s="322">
        <v>65.962425362492752</v>
      </c>
      <c r="CA43" s="142">
        <v>6.8710359408033828E-2</v>
      </c>
      <c r="CB43" s="322">
        <v>7.1036458082684497</v>
      </c>
      <c r="CC43" s="142">
        <v>7.3995771670190271E-3</v>
      </c>
      <c r="CE43" s="322">
        <v>5.0740327201917497</v>
      </c>
      <c r="CF43" s="142">
        <v>1.1961722488038277E-2</v>
      </c>
      <c r="CG43" s="322">
        <v>16.2369047046136</v>
      </c>
      <c r="CH43" s="142">
        <v>3.8277511961722493E-2</v>
      </c>
      <c r="CI43" s="322">
        <v>113.6583329322952</v>
      </c>
      <c r="CJ43" s="142">
        <v>0.26794258373205743</v>
      </c>
      <c r="CK43" s="322">
        <v>195.85766299940155</v>
      </c>
      <c r="CL43" s="142">
        <v>0.46172248803827753</v>
      </c>
      <c r="CM43" s="322">
        <v>47.695907569802451</v>
      </c>
      <c r="CN43" s="142">
        <v>0.11244019138755981</v>
      </c>
      <c r="CO43" s="322">
        <v>39.577455217495647</v>
      </c>
      <c r="CP43" s="142">
        <v>9.3301435406698566E-2</v>
      </c>
      <c r="CQ43" s="322">
        <v>6.0888392642301001</v>
      </c>
      <c r="CR43" s="142">
        <v>1.4354066985645935E-2</v>
      </c>
      <c r="CT43" s="322">
        <v>4.0592261761534001</v>
      </c>
      <c r="CU43" s="142">
        <v>1.5447508498697065E-2</v>
      </c>
      <c r="CV43" s="322">
        <v>16.2369047046136</v>
      </c>
      <c r="CW43" s="142">
        <v>6.179003399478826E-2</v>
      </c>
      <c r="CX43" s="322">
        <v>106.55468712402674</v>
      </c>
      <c r="CY43" s="142">
        <v>0.40549709809079792</v>
      </c>
      <c r="CZ43" s="322">
        <v>72.036406297623671</v>
      </c>
      <c r="DA43" s="142">
        <v>0.27413673202921418</v>
      </c>
      <c r="DB43" s="322">
        <v>41.577351647374002</v>
      </c>
      <c r="DC43" s="142">
        <v>0.15822387446632755</v>
      </c>
      <c r="DD43" s="322">
        <v>18.266517792690301</v>
      </c>
      <c r="DE43" s="142">
        <v>6.9513788244136801E-2</v>
      </c>
      <c r="DF43" s="322">
        <v>4.0443678470542235</v>
      </c>
      <c r="DG43" s="142">
        <v>1.5390964676038366E-2</v>
      </c>
      <c r="DI43" s="322">
        <v>0</v>
      </c>
      <c r="DJ43" s="142">
        <v>0</v>
      </c>
      <c r="DK43" s="322">
        <v>8.1184523523068002</v>
      </c>
      <c r="DL43" s="142">
        <v>4.5454545454545449E-2</v>
      </c>
      <c r="DM43" s="322">
        <v>32.473809409227201</v>
      </c>
      <c r="DN43" s="142">
        <v>0.1818181818181818</v>
      </c>
      <c r="DO43" s="322">
        <v>77.125297346914607</v>
      </c>
      <c r="DP43" s="142">
        <v>0.43181818181818182</v>
      </c>
      <c r="DQ43" s="322">
        <v>24.355357056920401</v>
      </c>
      <c r="DR43" s="142">
        <v>0.13636363636363635</v>
      </c>
      <c r="DS43" s="322">
        <v>28.414583233073802</v>
      </c>
      <c r="DT43" s="142">
        <v>0.15909090909090909</v>
      </c>
      <c r="DU43" s="322">
        <v>8.1184523523068002</v>
      </c>
      <c r="DV43" s="142">
        <v>4.5454545454545449E-2</v>
      </c>
    </row>
    <row r="44" spans="1:126" s="119" customFormat="1" hidden="1" x14ac:dyDescent="0.2">
      <c r="A44" s="120"/>
      <c r="B44" s="153" t="s">
        <v>40</v>
      </c>
      <c r="C44" s="326">
        <v>16153.295701593326</v>
      </c>
      <c r="D44" s="155">
        <v>0.57534045541226009</v>
      </c>
      <c r="E44" s="326">
        <v>5500.3517567588124</v>
      </c>
      <c r="F44" s="155">
        <v>0.19590893048216118</v>
      </c>
      <c r="G44" s="326">
        <v>4025.3788656862262</v>
      </c>
      <c r="H44" s="155">
        <v>0.14337404283154173</v>
      </c>
      <c r="I44" s="326">
        <v>798.94865324694899</v>
      </c>
      <c r="J44" s="155">
        <v>2.8456575704533839E-2</v>
      </c>
      <c r="K44" s="326">
        <v>1598.0894635833261</v>
      </c>
      <c r="L44" s="155">
        <v>5.6919995569503078E-2</v>
      </c>
      <c r="M44" s="326">
        <v>28076.064440868642</v>
      </c>
      <c r="N44" s="884">
        <v>2.3941047541159826</v>
      </c>
      <c r="P44" s="326">
        <v>18602.683333634119</v>
      </c>
      <c r="Q44" s="680">
        <v>0.66258158698892677</v>
      </c>
      <c r="R44" s="326">
        <v>9312.0242571336894</v>
      </c>
      <c r="S44" s="680">
        <v>0.33167128094985898</v>
      </c>
      <c r="T44" s="304">
        <v>161.35685010083407</v>
      </c>
      <c r="U44" s="155">
        <v>5.74713206121427E-3</v>
      </c>
      <c r="V44" s="326">
        <v>28076.064440868642</v>
      </c>
      <c r="W44" s="879"/>
      <c r="X44" s="120"/>
      <c r="Y44" s="153" t="s">
        <v>40</v>
      </c>
      <c r="Z44" s="326">
        <v>630.2238392909311</v>
      </c>
      <c r="AA44" s="155">
        <v>2.2447014987383777E-2</v>
      </c>
      <c r="AB44" s="326">
        <v>2967.1182912888798</v>
      </c>
      <c r="AC44" s="155">
        <v>0.10568141761955155</v>
      </c>
      <c r="AD44" s="326">
        <v>7859.4542089312999</v>
      </c>
      <c r="AE44" s="155">
        <v>0.2799343271733899</v>
      </c>
      <c r="AF44" s="326">
        <v>11030.048855960325</v>
      </c>
      <c r="AG44" s="155">
        <v>0.39286306950857919</v>
      </c>
      <c r="AH44" s="326">
        <v>5589.2192453972048</v>
      </c>
      <c r="AI44" s="155">
        <v>0.19907417071109559</v>
      </c>
      <c r="AJ44" s="326">
        <v>28076.064440868642</v>
      </c>
      <c r="AK44" s="880"/>
      <c r="AL44" s="502"/>
      <c r="AM44" s="153" t="s">
        <v>40</v>
      </c>
      <c r="AN44" s="326">
        <v>233.72521464419611</v>
      </c>
      <c r="AO44" s="155">
        <v>8.3247142823898203E-3</v>
      </c>
      <c r="AP44" s="326">
        <v>153.44647198423971</v>
      </c>
      <c r="AQ44" s="155">
        <v>5.4653839503544131E-3</v>
      </c>
      <c r="AR44" s="326">
        <v>1466.645250150634</v>
      </c>
      <c r="AS44" s="155">
        <v>5.2238277670275134E-2</v>
      </c>
      <c r="AT44" s="326">
        <v>26222.24750408957</v>
      </c>
      <c r="AU44" s="155">
        <v>0.93397162409698065</v>
      </c>
      <c r="AV44" s="326">
        <v>28076.064440868638</v>
      </c>
      <c r="AY44" s="147"/>
      <c r="AZ44" s="153" t="s">
        <v>40</v>
      </c>
      <c r="BA44" s="326">
        <v>32.855907736010501</v>
      </c>
      <c r="BB44" s="155">
        <v>2.0340064555847675E-3</v>
      </c>
      <c r="BC44" s="326">
        <v>93.228466022551288</v>
      </c>
      <c r="BD44" s="155">
        <v>5.7714826586970384E-3</v>
      </c>
      <c r="BE44" s="326">
        <v>1171.0825398901293</v>
      </c>
      <c r="BF44" s="155">
        <v>7.2498056218621459E-2</v>
      </c>
      <c r="BG44" s="326">
        <v>5246.8172664930153</v>
      </c>
      <c r="BH44" s="155">
        <v>0.324814041878493</v>
      </c>
      <c r="BI44" s="326">
        <v>4128.5057600627852</v>
      </c>
      <c r="BJ44" s="155">
        <v>0.25558287524294859</v>
      </c>
      <c r="BK44" s="326">
        <v>4039.3212293947981</v>
      </c>
      <c r="BL44" s="155">
        <v>0.25006173997027542</v>
      </c>
      <c r="BM44" s="326">
        <v>1441.4845319940373</v>
      </c>
      <c r="BN44" s="155">
        <v>8.9237797575379765E-2</v>
      </c>
      <c r="BP44" s="326">
        <v>34.927722730695493</v>
      </c>
      <c r="BQ44" s="155">
        <v>6.3500889170908809E-3</v>
      </c>
      <c r="BR44" s="326">
        <v>226.96812116230814</v>
      </c>
      <c r="BS44" s="155">
        <v>4.1264292030670682E-2</v>
      </c>
      <c r="BT44" s="326">
        <v>2029.1000705967253</v>
      </c>
      <c r="BU44" s="155">
        <v>0.36890369204176343</v>
      </c>
      <c r="BV44" s="326">
        <v>2076.0468734006818</v>
      </c>
      <c r="BW44" s="155">
        <v>0.37743892849209926</v>
      </c>
      <c r="BX44" s="326">
        <v>735.146530695146</v>
      </c>
      <c r="BY44" s="155">
        <v>0.13365445760660682</v>
      </c>
      <c r="BZ44" s="326">
        <v>330.84502446908931</v>
      </c>
      <c r="CA44" s="155">
        <v>6.0149793885917957E-2</v>
      </c>
      <c r="CB44" s="326">
        <v>67.317413704166825</v>
      </c>
      <c r="CC44" s="155">
        <v>1.2238747025851107E-2</v>
      </c>
      <c r="CE44" s="326">
        <v>42.921629529970772</v>
      </c>
      <c r="CF44" s="155">
        <v>1.0662755224321901E-2</v>
      </c>
      <c r="CG44" s="326">
        <v>160.5219759795508</v>
      </c>
      <c r="CH44" s="155">
        <v>3.9877482675704817E-2</v>
      </c>
      <c r="CI44" s="326">
        <v>1020.9944959822958</v>
      </c>
      <c r="CJ44" s="155">
        <v>0.25363935421970318</v>
      </c>
      <c r="CK44" s="326">
        <v>1777.2603730521716</v>
      </c>
      <c r="CL44" s="155">
        <v>0.44151381332131912</v>
      </c>
      <c r="CM44" s="326">
        <v>608.3292496707154</v>
      </c>
      <c r="CN44" s="155">
        <v>0.15112347681266283</v>
      </c>
      <c r="CO44" s="326">
        <v>336.96812230187658</v>
      </c>
      <c r="CP44" s="155">
        <v>8.3710908599017544E-2</v>
      </c>
      <c r="CQ44" s="326">
        <v>78.383019169645593</v>
      </c>
      <c r="CR44" s="155">
        <v>1.9472209147270728E-2</v>
      </c>
      <c r="CT44" s="326">
        <v>4.0592261761534001</v>
      </c>
      <c r="CU44" s="155">
        <v>5.0807097047558623E-3</v>
      </c>
      <c r="CV44" s="326">
        <v>58.570445056641091</v>
      </c>
      <c r="CW44" s="155">
        <v>7.3309398318163771E-2</v>
      </c>
      <c r="CX44" s="326">
        <v>275.44223972626241</v>
      </c>
      <c r="CY44" s="155">
        <v>0.34475587211625891</v>
      </c>
      <c r="CZ44" s="326">
        <v>289.54984502692213</v>
      </c>
      <c r="DA44" s="155">
        <v>0.36241358421493508</v>
      </c>
      <c r="DB44" s="326">
        <v>105.00643274966041</v>
      </c>
      <c r="DC44" s="155">
        <v>0.1314307650722126</v>
      </c>
      <c r="DD44" s="326">
        <v>50.6321957144838</v>
      </c>
      <c r="DE44" s="155">
        <v>6.3373529085646724E-2</v>
      </c>
      <c r="DF44" s="326">
        <v>15.688268796825833</v>
      </c>
      <c r="DG44" s="155">
        <v>1.9636141488027149E-2</v>
      </c>
      <c r="DI44" s="326">
        <v>4.5276324228559703</v>
      </c>
      <c r="DJ44" s="155">
        <v>2.8331532908701233E-3</v>
      </c>
      <c r="DK44" s="326">
        <v>38.414701573730213</v>
      </c>
      <c r="DL44" s="155">
        <v>2.4037891775842517E-2</v>
      </c>
      <c r="DM44" s="326">
        <v>411.08960177370454</v>
      </c>
      <c r="DN44" s="155">
        <v>0.25723816541029959</v>
      </c>
      <c r="DO44" s="326">
        <v>673.83268289137175</v>
      </c>
      <c r="DP44" s="155">
        <v>0.42164891155747075</v>
      </c>
      <c r="DQ44" s="326">
        <v>276.75042013809013</v>
      </c>
      <c r="DR44" s="155">
        <v>0.17317579925565918</v>
      </c>
      <c r="DS44" s="326">
        <v>153.30381957269606</v>
      </c>
      <c r="DT44" s="155">
        <v>9.5929435157497134E-2</v>
      </c>
      <c r="DU44" s="326">
        <v>40.170605210877113</v>
      </c>
      <c r="DV44" s="155">
        <v>2.5136643552360532E-2</v>
      </c>
    </row>
    <row r="45" spans="1:126" s="119" customFormat="1" ht="13.5" thickBot="1" x14ac:dyDescent="0.25">
      <c r="A45" s="120"/>
      <c r="B45" s="148" t="s">
        <v>41</v>
      </c>
      <c r="C45" s="325">
        <v>30606.373773203079</v>
      </c>
      <c r="D45" s="150">
        <v>0.61006003883309656</v>
      </c>
      <c r="E45" s="325">
        <v>8435.594622135668</v>
      </c>
      <c r="F45" s="150">
        <v>0.16814207461800118</v>
      </c>
      <c r="G45" s="325">
        <v>6565.1853804961866</v>
      </c>
      <c r="H45" s="150">
        <v>0.13086023446784906</v>
      </c>
      <c r="I45" s="325">
        <v>1094.3305763168034</v>
      </c>
      <c r="J45" s="150">
        <v>2.1812690351072788E-2</v>
      </c>
      <c r="K45" s="325">
        <v>3467.9609892378994</v>
      </c>
      <c r="L45" s="150">
        <v>6.9124961729980339E-2</v>
      </c>
      <c r="M45" s="325">
        <v>50169.445341389641</v>
      </c>
      <c r="N45" s="884">
        <v>2.3971798565319071</v>
      </c>
      <c r="P45" s="325">
        <v>35365.155642762358</v>
      </c>
      <c r="Q45" s="860">
        <v>0.70491422422775352</v>
      </c>
      <c r="R45" s="325">
        <v>14474.960370811132</v>
      </c>
      <c r="S45" s="860">
        <v>0.28852143515466244</v>
      </c>
      <c r="T45" s="325">
        <v>329.32932781614215</v>
      </c>
      <c r="U45" s="150">
        <v>6.5643406175839563E-3</v>
      </c>
      <c r="V45" s="325">
        <v>50169.445341389634</v>
      </c>
      <c r="W45" s="879"/>
      <c r="X45" s="120"/>
      <c r="Y45" s="148" t="s">
        <v>41</v>
      </c>
      <c r="Z45" s="325">
        <v>930.33458922203442</v>
      </c>
      <c r="AA45" s="150">
        <v>1.8543848409950655E-2</v>
      </c>
      <c r="AB45" s="325">
        <v>4824.1262119893672</v>
      </c>
      <c r="AC45" s="150">
        <v>9.6156658283991003E-2</v>
      </c>
      <c r="AD45" s="325">
        <v>14590.323415038994</v>
      </c>
      <c r="AE45" s="150">
        <v>0.2908209033557328</v>
      </c>
      <c r="AF45" s="325">
        <v>20267.139638617366</v>
      </c>
      <c r="AG45" s="150">
        <v>0.40397376332755747</v>
      </c>
      <c r="AH45" s="325">
        <v>9557.5214865218732</v>
      </c>
      <c r="AI45" s="150">
        <v>0.1905048266227681</v>
      </c>
      <c r="AJ45" s="325">
        <v>50169.445341389634</v>
      </c>
      <c r="AK45" s="880"/>
      <c r="AL45" s="502"/>
      <c r="AM45" s="148" t="s">
        <v>41</v>
      </c>
      <c r="AN45" s="325">
        <v>489.70931664729898</v>
      </c>
      <c r="AO45" s="150">
        <v>9.7611068512908263E-3</v>
      </c>
      <c r="AP45" s="325">
        <v>317.20631161054337</v>
      </c>
      <c r="AQ45" s="150">
        <v>6.322699193743112E-3</v>
      </c>
      <c r="AR45" s="325">
        <v>2684.7613943884344</v>
      </c>
      <c r="AS45" s="150">
        <v>5.3513874353590167E-2</v>
      </c>
      <c r="AT45" s="325">
        <v>46677.768318743358</v>
      </c>
      <c r="AU45" s="150">
        <v>0.93040231960137587</v>
      </c>
      <c r="AV45" s="325">
        <v>50169.445341389634</v>
      </c>
      <c r="AY45" s="147"/>
      <c r="AZ45" s="148" t="s">
        <v>41</v>
      </c>
      <c r="BA45" s="325">
        <v>70.031512467197743</v>
      </c>
      <c r="BB45" s="150">
        <v>2.2881349154963504E-3</v>
      </c>
      <c r="BC45" s="325">
        <v>176.99490768722791</v>
      </c>
      <c r="BD45" s="150">
        <v>5.7829427621443009E-3</v>
      </c>
      <c r="BE45" s="325">
        <v>1965.2805898447996</v>
      </c>
      <c r="BF45" s="150">
        <v>6.4211481059721937E-2</v>
      </c>
      <c r="BG45" s="325">
        <v>9734.0229402676887</v>
      </c>
      <c r="BH45" s="150">
        <v>0.31803907945442911</v>
      </c>
      <c r="BI45" s="325">
        <v>7483.0535698449003</v>
      </c>
      <c r="BJ45" s="150">
        <v>0.24449330800490218</v>
      </c>
      <c r="BK45" s="325">
        <v>7997.4760276390316</v>
      </c>
      <c r="BL45" s="150">
        <v>0.26130099850773875</v>
      </c>
      <c r="BM45" s="325">
        <v>3179.5142254522307</v>
      </c>
      <c r="BN45" s="150">
        <v>0.10388405529556734</v>
      </c>
      <c r="BP45" s="325">
        <v>61.437560723054176</v>
      </c>
      <c r="BQ45" s="150">
        <v>7.2831333741236398E-3</v>
      </c>
      <c r="BR45" s="325">
        <v>381.32876626573699</v>
      </c>
      <c r="BS45" s="150">
        <v>4.5204728693944124E-2</v>
      </c>
      <c r="BT45" s="325">
        <v>3023.2505804814236</v>
      </c>
      <c r="BU45" s="150">
        <v>0.3583921129339448</v>
      </c>
      <c r="BV45" s="325">
        <v>3238.2832192264373</v>
      </c>
      <c r="BW45" s="150">
        <v>0.38388321917804419</v>
      </c>
      <c r="BX45" s="325">
        <v>1099.2129821419485</v>
      </c>
      <c r="BY45" s="150">
        <v>0.1303065203320139</v>
      </c>
      <c r="BZ45" s="325">
        <v>542.16138645200374</v>
      </c>
      <c r="CA45" s="150">
        <v>6.4270678089405731E-2</v>
      </c>
      <c r="CB45" s="325">
        <v>89.920126845063137</v>
      </c>
      <c r="CC45" s="150">
        <v>1.0659607398523585E-2</v>
      </c>
      <c r="CE45" s="325">
        <v>73.95366193655498</v>
      </c>
      <c r="CF45" s="150">
        <v>1.1264519986938386E-2</v>
      </c>
      <c r="CG45" s="325">
        <v>242.24121273684202</v>
      </c>
      <c r="CH45" s="150">
        <v>3.6897848072423176E-2</v>
      </c>
      <c r="CI45" s="325">
        <v>1763.3359583215949</v>
      </c>
      <c r="CJ45" s="150">
        <v>0.26858890589138623</v>
      </c>
      <c r="CK45" s="325">
        <v>2865.0174994543459</v>
      </c>
      <c r="CL45" s="150">
        <v>0.43639552174196372</v>
      </c>
      <c r="CM45" s="325">
        <v>948.70589920511782</v>
      </c>
      <c r="CN45" s="150">
        <v>0.14450557664731412</v>
      </c>
      <c r="CO45" s="325">
        <v>530.70204118168226</v>
      </c>
      <c r="CP45" s="150">
        <v>8.0835804386923893E-2</v>
      </c>
      <c r="CQ45" s="325">
        <v>141.22910766004904</v>
      </c>
      <c r="CR45" s="150">
        <v>2.151182327305054E-2</v>
      </c>
      <c r="CT45" s="325">
        <v>5.0581422565210561</v>
      </c>
      <c r="CU45" s="150">
        <v>4.6221337189949335E-3</v>
      </c>
      <c r="CV45" s="325">
        <v>83.667174276888275</v>
      </c>
      <c r="CW45" s="150">
        <v>7.6455118853105158E-2</v>
      </c>
      <c r="CX45" s="325">
        <v>362.25960168353737</v>
      </c>
      <c r="CY45" s="150">
        <v>0.33103306215092443</v>
      </c>
      <c r="CZ45" s="325">
        <v>397.03170566294261</v>
      </c>
      <c r="DA45" s="150">
        <v>0.36280783362485874</v>
      </c>
      <c r="DB45" s="325">
        <v>149.32006845322584</v>
      </c>
      <c r="DC45" s="150">
        <v>0.13644877670858244</v>
      </c>
      <c r="DD45" s="325">
        <v>75.216756540729961</v>
      </c>
      <c r="DE45" s="150">
        <v>6.8733121570894562E-2</v>
      </c>
      <c r="DF45" s="325">
        <v>21.777127442958363</v>
      </c>
      <c r="DG45" s="150">
        <v>1.989995337263974E-2</v>
      </c>
      <c r="DI45" s="325">
        <v>16.53098123313222</v>
      </c>
      <c r="DJ45" s="150">
        <v>4.7667725457214496E-3</v>
      </c>
      <c r="DK45" s="325">
        <v>81.46812202307305</v>
      </c>
      <c r="DL45" s="150">
        <v>2.3491648918742898E-2</v>
      </c>
      <c r="DM45" s="325">
        <v>835.03688968508936</v>
      </c>
      <c r="DN45" s="150">
        <v>0.24078612541388264</v>
      </c>
      <c r="DO45" s="325">
        <v>1450.0154781037661</v>
      </c>
      <c r="DP45" s="150">
        <v>0.41811758627146894</v>
      </c>
      <c r="DQ45" s="325">
        <v>621.52422198212753</v>
      </c>
      <c r="DR45" s="150">
        <v>0.17921891967957529</v>
      </c>
      <c r="DS45" s="325">
        <v>364.19627258548837</v>
      </c>
      <c r="DT45" s="150">
        <v>0.10501740755322689</v>
      </c>
      <c r="DU45" s="325">
        <v>99.189023625222376</v>
      </c>
      <c r="DV45" s="150">
        <v>2.8601539617381804E-2</v>
      </c>
    </row>
    <row r="46" spans="1:126" s="728" customFormat="1" ht="13.5" thickBot="1" x14ac:dyDescent="0.25">
      <c r="A46" s="723"/>
      <c r="B46" s="724" t="s">
        <v>42</v>
      </c>
      <c r="C46" s="725">
        <v>89535.162187478782</v>
      </c>
      <c r="D46" s="726">
        <v>0.5439251940908254</v>
      </c>
      <c r="E46" s="725">
        <v>34650.224822881835</v>
      </c>
      <c r="F46" s="726">
        <v>0.21049976122914146</v>
      </c>
      <c r="G46" s="725">
        <v>25314.211571344345</v>
      </c>
      <c r="H46" s="726">
        <v>0.1537835762598892</v>
      </c>
      <c r="I46" s="725">
        <v>2884.1094760256333</v>
      </c>
      <c r="J46" s="726">
        <v>1.7520935554253284E-2</v>
      </c>
      <c r="K46" s="725">
        <v>12225.622710882546</v>
      </c>
      <c r="L46" s="726">
        <v>7.4270532865890637E-2</v>
      </c>
      <c r="M46" s="725">
        <v>164609.33076861314</v>
      </c>
      <c r="N46" s="727">
        <v>2.3434366126630448</v>
      </c>
      <c r="P46" s="725">
        <v>105595.64717545018</v>
      </c>
      <c r="Q46" s="729">
        <v>0.64149247604853643</v>
      </c>
      <c r="R46" s="725">
        <v>58313.123592813157</v>
      </c>
      <c r="S46" s="729">
        <v>0.35425162911804997</v>
      </c>
      <c r="T46" s="725">
        <v>700.56000034980093</v>
      </c>
      <c r="U46" s="730">
        <v>4.2558948334135384E-3</v>
      </c>
      <c r="V46" s="731">
        <v>164609.33076861314</v>
      </c>
      <c r="W46" s="732"/>
      <c r="X46" s="723"/>
      <c r="Y46" s="724" t="s">
        <v>42</v>
      </c>
      <c r="Z46" s="725">
        <v>4422.8822900329351</v>
      </c>
      <c r="AA46" s="726">
        <v>2.6868964653346778E-2</v>
      </c>
      <c r="AB46" s="725">
        <v>17595.950398399611</v>
      </c>
      <c r="AC46" s="726">
        <v>0.10689521861390566</v>
      </c>
      <c r="AD46" s="725">
        <v>50173.561688972957</v>
      </c>
      <c r="AE46" s="726">
        <v>0.3048038738429753</v>
      </c>
      <c r="AF46" s="725">
        <v>63004.572251266363</v>
      </c>
      <c r="AG46" s="726">
        <v>0.38275213171135586</v>
      </c>
      <c r="AH46" s="725">
        <v>29412.364139941288</v>
      </c>
      <c r="AI46" s="726">
        <v>0.17867981117841641</v>
      </c>
      <c r="AJ46" s="725">
        <v>164609.33076861314</v>
      </c>
      <c r="AK46" s="733"/>
      <c r="AL46" s="734"/>
      <c r="AM46" s="724" t="s">
        <v>42</v>
      </c>
      <c r="AN46" s="725">
        <v>1063.2320931979129</v>
      </c>
      <c r="AO46" s="726">
        <v>6.4591240863038895E-3</v>
      </c>
      <c r="AP46" s="725">
        <v>883.94459267569675</v>
      </c>
      <c r="AQ46" s="726">
        <v>5.3699543552499689E-3</v>
      </c>
      <c r="AR46" s="725">
        <v>5681.9083664781865</v>
      </c>
      <c r="AS46" s="726">
        <v>3.4517535184351682E-2</v>
      </c>
      <c r="AT46" s="725">
        <v>156980.24571626133</v>
      </c>
      <c r="AU46" s="726">
        <v>0.95365338637409447</v>
      </c>
      <c r="AV46" s="725">
        <v>164609.33076861312</v>
      </c>
      <c r="AY46" s="735"/>
      <c r="AZ46" s="724" t="s">
        <v>42</v>
      </c>
      <c r="BA46" s="725">
        <v>163.04001480661668</v>
      </c>
      <c r="BB46" s="726">
        <v>1.8209607356853299E-3</v>
      </c>
      <c r="BC46" s="725">
        <v>520.32625834260921</v>
      </c>
      <c r="BD46" s="726">
        <v>5.8114180577803791E-3</v>
      </c>
      <c r="BE46" s="725">
        <v>6006.0444408937274</v>
      </c>
      <c r="BF46" s="726">
        <v>6.7080287723359416E-2</v>
      </c>
      <c r="BG46" s="725">
        <v>25946.83430882933</v>
      </c>
      <c r="BH46" s="726">
        <v>0.28979491045650796</v>
      </c>
      <c r="BI46" s="725">
        <v>20806.777256893467</v>
      </c>
      <c r="BJ46" s="726">
        <v>0.23238665959331037</v>
      </c>
      <c r="BK46" s="725">
        <v>24897.514324730641</v>
      </c>
      <c r="BL46" s="726">
        <v>0.27807526916182301</v>
      </c>
      <c r="BM46" s="725">
        <v>11194.625582982391</v>
      </c>
      <c r="BN46" s="726">
        <v>0.12503049427153354</v>
      </c>
      <c r="BP46" s="725">
        <v>342.58460221144429</v>
      </c>
      <c r="BQ46" s="726">
        <v>9.8869373564702823E-3</v>
      </c>
      <c r="BR46" s="725">
        <v>1862.5620878583663</v>
      </c>
      <c r="BS46" s="726">
        <v>5.3753246836897674E-2</v>
      </c>
      <c r="BT46" s="725">
        <v>12294.401868034794</v>
      </c>
      <c r="BU46" s="726">
        <v>0.35481449055176079</v>
      </c>
      <c r="BV46" s="725">
        <v>12486.362679292584</v>
      </c>
      <c r="BW46" s="726">
        <v>0.36035444915921622</v>
      </c>
      <c r="BX46" s="725">
        <v>4459.1900681738844</v>
      </c>
      <c r="BY46" s="726">
        <v>0.12869151905846182</v>
      </c>
      <c r="BZ46" s="725">
        <v>2531.1108898579359</v>
      </c>
      <c r="CA46" s="726">
        <v>7.3047459368473594E-2</v>
      </c>
      <c r="CB46" s="725">
        <v>674.01262745282975</v>
      </c>
      <c r="CC46" s="726">
        <v>1.9451897668719732E-2</v>
      </c>
      <c r="CE46" s="725">
        <v>250.96520395419952</v>
      </c>
      <c r="CF46" s="726">
        <v>9.9140043626044349E-3</v>
      </c>
      <c r="CG46" s="725">
        <v>794.57018419756571</v>
      </c>
      <c r="CH46" s="726">
        <v>3.1388304627153314E-2</v>
      </c>
      <c r="CI46" s="725">
        <v>5603.2486797342617</v>
      </c>
      <c r="CJ46" s="726">
        <v>0.22134794378020969</v>
      </c>
      <c r="CK46" s="725">
        <v>10617.813182258911</v>
      </c>
      <c r="CL46" s="726">
        <v>0.41944080116159976</v>
      </c>
      <c r="CM46" s="725">
        <v>4435.569042745492</v>
      </c>
      <c r="CN46" s="726">
        <v>0.17522050924811541</v>
      </c>
      <c r="CO46" s="725">
        <v>2773.662088615024</v>
      </c>
      <c r="CP46" s="726">
        <v>0.10956936505005772</v>
      </c>
      <c r="CQ46" s="725">
        <v>838.38318983889064</v>
      </c>
      <c r="CR46" s="726">
        <v>3.3119071770259648E-2</v>
      </c>
      <c r="CT46" s="725">
        <v>88.584125310524001</v>
      </c>
      <c r="CU46" s="726">
        <v>3.0714550209305816E-2</v>
      </c>
      <c r="CV46" s="725">
        <v>318.52124916339289</v>
      </c>
      <c r="CW46" s="726">
        <v>0.11044006887086763</v>
      </c>
      <c r="CX46" s="725">
        <v>1070.4306630630883</v>
      </c>
      <c r="CY46" s="726">
        <v>0.37114772235975085</v>
      </c>
      <c r="CZ46" s="725">
        <v>887.56683423879667</v>
      </c>
      <c r="DA46" s="726">
        <v>0.30774380848464999</v>
      </c>
      <c r="DB46" s="725">
        <v>303.38582308306457</v>
      </c>
      <c r="DC46" s="726">
        <v>0.10519220078328544</v>
      </c>
      <c r="DD46" s="725">
        <v>171.58160361398512</v>
      </c>
      <c r="DE46" s="726">
        <v>5.9492056400864635E-2</v>
      </c>
      <c r="DF46" s="725">
        <v>44.039177552781865</v>
      </c>
      <c r="DG46" s="726">
        <v>1.5269592891275691E-2</v>
      </c>
      <c r="DI46" s="725">
        <v>45.476305566267001</v>
      </c>
      <c r="DJ46" s="726">
        <v>3.7197537206662373E-3</v>
      </c>
      <c r="DK46" s="725">
        <v>260.37472229600144</v>
      </c>
      <c r="DL46" s="726">
        <v>2.1297460951762468E-2</v>
      </c>
      <c r="DM46" s="725">
        <v>2465.6839474962862</v>
      </c>
      <c r="DN46" s="726">
        <v>0.20168166528658504</v>
      </c>
      <c r="DO46" s="725">
        <v>5094.7406399228248</v>
      </c>
      <c r="DP46" s="726">
        <v>0.41672647360430809</v>
      </c>
      <c r="DQ46" s="725">
        <v>2327.4770485655627</v>
      </c>
      <c r="DR46" s="726">
        <v>0.19037697331308748</v>
      </c>
      <c r="DS46" s="725">
        <v>1500.6162533077104</v>
      </c>
      <c r="DT46" s="726">
        <v>0.12274354352289542</v>
      </c>
      <c r="DU46" s="725">
        <v>531.25379372789325</v>
      </c>
      <c r="DV46" s="726">
        <v>4.3454129600695245E-2</v>
      </c>
    </row>
    <row r="47" spans="1:126" x14ac:dyDescent="0.2">
      <c r="A47" s="331"/>
      <c r="B47" s="609" t="s">
        <v>260</v>
      </c>
      <c r="D47" s="341"/>
      <c r="F47" s="341"/>
      <c r="H47" s="341"/>
      <c r="J47" s="341"/>
      <c r="L47" s="341"/>
      <c r="M47" s="341"/>
      <c r="N47" s="341"/>
      <c r="W47" s="292"/>
      <c r="X47" s="62"/>
      <c r="Y47" s="66" t="s">
        <v>260</v>
      </c>
      <c r="AA47" s="12"/>
      <c r="AC47" s="12"/>
      <c r="AE47" s="12"/>
      <c r="AF47" s="12"/>
      <c r="AL47" s="12"/>
      <c r="AM47" s="66" t="s">
        <v>260</v>
      </c>
      <c r="AN47" s="62"/>
      <c r="AO47" s="12"/>
      <c r="AP47" s="62"/>
      <c r="AQ47" s="12"/>
      <c r="AZ47" s="66" t="s">
        <v>260</v>
      </c>
    </row>
    <row r="54" spans="49:54" x14ac:dyDescent="0.2">
      <c r="AX54" s="319"/>
      <c r="BB54" s="319"/>
    </row>
    <row r="55" spans="49:54" x14ac:dyDescent="0.2">
      <c r="AW55" s="320"/>
      <c r="AX55" s="5"/>
      <c r="AY55" s="5"/>
      <c r="AZ55" s="5"/>
      <c r="BA55" s="5"/>
      <c r="BB55" s="5"/>
    </row>
    <row r="56" spans="49:54" x14ac:dyDescent="0.2">
      <c r="AW56" s="320"/>
      <c r="AX56" s="5"/>
      <c r="AY56" s="5"/>
      <c r="AZ56" s="5"/>
      <c r="BA56" s="5"/>
      <c r="BB56" s="5"/>
    </row>
    <row r="57" spans="49:54" x14ac:dyDescent="0.2">
      <c r="AW57" s="320"/>
      <c r="AX57" s="5"/>
      <c r="AY57" s="5"/>
      <c r="AZ57" s="5"/>
      <c r="BA57" s="5"/>
      <c r="BB57" s="5"/>
    </row>
    <row r="58" spans="49:54" x14ac:dyDescent="0.2">
      <c r="AW58" s="320"/>
      <c r="AX58" s="5"/>
      <c r="AY58" s="5"/>
      <c r="AZ58" s="5"/>
      <c r="BA58" s="5"/>
      <c r="BB58" s="5"/>
    </row>
    <row r="59" spans="49:54" x14ac:dyDescent="0.2">
      <c r="AW59" s="320"/>
      <c r="AX59" s="5"/>
      <c r="AY59" s="5"/>
      <c r="AZ59" s="5"/>
      <c r="BA59" s="5"/>
      <c r="BB59" s="5"/>
    </row>
    <row r="66" spans="3:34" x14ac:dyDescent="0.2">
      <c r="C66" s="887"/>
      <c r="D66" s="293"/>
      <c r="E66" s="887"/>
      <c r="F66" s="293"/>
      <c r="G66" s="887"/>
      <c r="H66" s="293"/>
      <c r="I66" s="887"/>
      <c r="J66" s="293"/>
      <c r="K66" s="887"/>
      <c r="L66" s="293"/>
      <c r="M66" s="293"/>
      <c r="N66" s="293"/>
      <c r="O66" s="293"/>
      <c r="P66" s="887"/>
      <c r="Q66" s="293"/>
      <c r="R66" s="887"/>
      <c r="S66" s="293"/>
      <c r="T66" s="887"/>
      <c r="U66" s="293"/>
      <c r="V66" s="887"/>
      <c r="W66" s="888"/>
      <c r="X66" s="293"/>
      <c r="Y66" s="293"/>
      <c r="Z66" s="887"/>
      <c r="AA66" s="293"/>
      <c r="AB66" s="887"/>
      <c r="AC66" s="293"/>
      <c r="AD66" s="887"/>
      <c r="AE66" s="293"/>
      <c r="AF66" s="293"/>
      <c r="AG66" s="293"/>
      <c r="AH66" s="293"/>
    </row>
    <row r="67" spans="3:34" x14ac:dyDescent="0.2">
      <c r="C67" s="887"/>
      <c r="D67" s="293"/>
      <c r="E67" s="887"/>
      <c r="F67" s="293"/>
      <c r="G67" s="887"/>
      <c r="H67" s="293"/>
      <c r="I67" s="887"/>
      <c r="J67" s="293"/>
      <c r="K67" s="887"/>
      <c r="L67" s="293"/>
      <c r="M67" s="293"/>
      <c r="N67" s="293"/>
      <c r="O67" s="293"/>
      <c r="P67" s="887"/>
      <c r="Q67" s="293"/>
      <c r="R67" s="887"/>
      <c r="S67" s="293"/>
      <c r="T67" s="887"/>
      <c r="U67" s="293"/>
      <c r="V67" s="887"/>
      <c r="W67" s="888"/>
      <c r="X67" s="293"/>
      <c r="Y67" s="293"/>
      <c r="Z67" s="887"/>
      <c r="AA67" s="293"/>
      <c r="AB67" s="887"/>
      <c r="AC67" s="293"/>
      <c r="AD67" s="887"/>
      <c r="AE67" s="293"/>
      <c r="AF67" s="293"/>
      <c r="AG67" s="293"/>
      <c r="AH67" s="293"/>
    </row>
    <row r="68" spans="3:34" x14ac:dyDescent="0.2">
      <c r="C68" s="887"/>
      <c r="D68" s="293"/>
      <c r="E68" s="887"/>
      <c r="F68" s="293"/>
      <c r="G68" s="887"/>
      <c r="H68" s="293"/>
      <c r="I68" s="887"/>
      <c r="J68" s="293"/>
      <c r="K68" s="887"/>
      <c r="L68" s="293"/>
      <c r="M68" s="293"/>
      <c r="N68" s="293"/>
      <c r="O68" s="293"/>
      <c r="P68" s="887"/>
      <c r="Q68" s="293"/>
      <c r="R68" s="887"/>
      <c r="S68" s="293"/>
      <c r="T68" s="887"/>
      <c r="U68" s="293"/>
      <c r="V68" s="887"/>
      <c r="W68" s="888"/>
      <c r="X68" s="293"/>
      <c r="Y68" s="293"/>
      <c r="Z68" s="887"/>
      <c r="AA68" s="293"/>
      <c r="AB68" s="887"/>
      <c r="AC68" s="293"/>
      <c r="AD68" s="887"/>
      <c r="AE68" s="293"/>
      <c r="AF68" s="293"/>
      <c r="AG68" s="293"/>
      <c r="AH68" s="293"/>
    </row>
    <row r="69" spans="3:34" x14ac:dyDescent="0.2">
      <c r="C69" s="887"/>
      <c r="D69" s="293"/>
      <c r="E69" s="887"/>
      <c r="F69" s="293"/>
      <c r="G69" s="887"/>
      <c r="H69" s="293"/>
      <c r="I69" s="887"/>
      <c r="J69" s="293"/>
      <c r="K69" s="887"/>
      <c r="L69" s="293"/>
      <c r="M69" s="293"/>
      <c r="N69" s="293"/>
      <c r="O69" s="293"/>
      <c r="P69" s="887"/>
      <c r="Q69" s="293"/>
      <c r="R69" s="887"/>
      <c r="S69" s="293"/>
      <c r="T69" s="887"/>
      <c r="U69" s="293"/>
      <c r="V69" s="887"/>
      <c r="W69" s="888"/>
      <c r="X69" s="293"/>
      <c r="Y69" s="293"/>
      <c r="Z69" s="887"/>
      <c r="AA69" s="293"/>
      <c r="AB69" s="887"/>
      <c r="AC69" s="293"/>
      <c r="AD69" s="887"/>
      <c r="AE69" s="293"/>
      <c r="AF69" s="293"/>
      <c r="AG69" s="293"/>
      <c r="AH69" s="293"/>
    </row>
    <row r="70" spans="3:34" x14ac:dyDescent="0.2">
      <c r="C70" s="887"/>
      <c r="D70" s="293"/>
      <c r="E70" s="887"/>
      <c r="F70" s="293"/>
      <c r="G70" s="887"/>
      <c r="H70" s="293"/>
      <c r="I70" s="887"/>
      <c r="J70" s="293"/>
      <c r="K70" s="887"/>
      <c r="L70" s="293"/>
      <c r="M70" s="293"/>
      <c r="N70" s="293"/>
      <c r="O70" s="293"/>
      <c r="P70" s="887"/>
      <c r="Q70" s="293"/>
      <c r="R70" s="887"/>
      <c r="S70" s="293"/>
      <c r="T70" s="887"/>
      <c r="U70" s="293"/>
      <c r="V70" s="887"/>
      <c r="W70" s="888"/>
      <c r="X70" s="293"/>
      <c r="Y70" s="293"/>
      <c r="Z70" s="887"/>
      <c r="AA70" s="293"/>
      <c r="AB70" s="887"/>
      <c r="AC70" s="293"/>
      <c r="AD70" s="887"/>
      <c r="AE70" s="293"/>
      <c r="AF70" s="293"/>
      <c r="AG70" s="293"/>
      <c r="AH70" s="293"/>
    </row>
    <row r="71" spans="3:34" x14ac:dyDescent="0.2">
      <c r="C71" s="887"/>
      <c r="D71" s="293"/>
      <c r="E71" s="887"/>
      <c r="F71" s="293"/>
      <c r="G71" s="887"/>
      <c r="H71" s="293"/>
      <c r="I71" s="887"/>
      <c r="J71" s="293"/>
      <c r="K71" s="887"/>
      <c r="L71" s="293"/>
      <c r="M71" s="293"/>
      <c r="N71" s="293"/>
      <c r="O71" s="293"/>
      <c r="P71" s="887"/>
      <c r="Q71" s="293"/>
      <c r="R71" s="887"/>
      <c r="S71" s="293"/>
      <c r="T71" s="887"/>
      <c r="U71" s="293"/>
      <c r="V71" s="887"/>
      <c r="W71" s="888"/>
      <c r="X71" s="293"/>
      <c r="Y71" s="293"/>
      <c r="Z71" s="887"/>
      <c r="AA71" s="293"/>
      <c r="AB71" s="887"/>
      <c r="AC71" s="293"/>
      <c r="AD71" s="887"/>
      <c r="AE71" s="293"/>
      <c r="AF71" s="293"/>
      <c r="AG71" s="293"/>
      <c r="AH71" s="293"/>
    </row>
    <row r="72" spans="3:34" x14ac:dyDescent="0.2">
      <c r="C72" s="887"/>
      <c r="D72" s="662"/>
      <c r="E72" s="662"/>
      <c r="F72" s="662"/>
      <c r="G72" s="887"/>
      <c r="H72" s="293"/>
      <c r="I72" s="887"/>
      <c r="J72" s="293"/>
      <c r="K72" s="887"/>
      <c r="L72" s="293"/>
      <c r="M72" s="293"/>
      <c r="N72" s="293"/>
      <c r="O72" s="293"/>
      <c r="P72" s="887"/>
      <c r="Q72" s="662"/>
      <c r="R72" s="662"/>
      <c r="S72" s="662"/>
      <c r="T72" s="887"/>
      <c r="U72" s="293"/>
      <c r="V72" s="887"/>
      <c r="W72" s="888"/>
      <c r="X72" s="293"/>
      <c r="Y72" s="293"/>
      <c r="Z72" s="887"/>
      <c r="AA72" s="293"/>
      <c r="AB72" s="887"/>
      <c r="AC72" s="293"/>
      <c r="AD72" s="887"/>
      <c r="AE72" s="293"/>
      <c r="AF72" s="293"/>
      <c r="AG72" s="293"/>
      <c r="AH72" s="293"/>
    </row>
    <row r="73" spans="3:34" x14ac:dyDescent="0.2">
      <c r="C73" s="887"/>
      <c r="D73" s="889"/>
      <c r="E73" s="889"/>
      <c r="F73" s="889"/>
      <c r="G73" s="889"/>
      <c r="H73" s="889"/>
      <c r="I73" s="889"/>
      <c r="J73" s="293"/>
      <c r="K73" s="887"/>
      <c r="L73" s="293"/>
      <c r="M73" s="293"/>
      <c r="N73" s="293"/>
      <c r="O73" s="293"/>
      <c r="P73" s="887"/>
      <c r="Q73" s="889"/>
      <c r="R73" s="889"/>
      <c r="S73" s="889"/>
      <c r="T73" s="887"/>
      <c r="U73" s="293"/>
      <c r="V73" s="887"/>
      <c r="W73" s="888"/>
      <c r="X73" s="293"/>
      <c r="Y73" s="293"/>
      <c r="Z73" s="887"/>
      <c r="AA73" s="887"/>
      <c r="AB73" s="293"/>
      <c r="AC73" s="887"/>
      <c r="AD73" s="293"/>
      <c r="AE73" s="887"/>
      <c r="AF73" s="293"/>
      <c r="AG73" s="293"/>
      <c r="AH73" s="293"/>
    </row>
    <row r="74" spans="3:34" x14ac:dyDescent="0.2">
      <c r="C74" s="887"/>
      <c r="D74" s="889"/>
      <c r="E74" s="889"/>
      <c r="F74" s="889"/>
      <c r="G74" s="889"/>
      <c r="H74" s="889"/>
      <c r="I74" s="889"/>
      <c r="J74" s="293"/>
      <c r="K74" s="887"/>
      <c r="L74" s="293"/>
      <c r="M74" s="293"/>
      <c r="N74" s="293"/>
      <c r="O74" s="293"/>
      <c r="P74" s="887"/>
      <c r="Q74" s="889"/>
      <c r="R74" s="889"/>
      <c r="S74" s="889"/>
      <c r="T74" s="887"/>
      <c r="U74" s="293"/>
      <c r="V74" s="887"/>
      <c r="W74" s="888"/>
      <c r="X74" s="293"/>
      <c r="Y74" s="293"/>
      <c r="Z74" s="293"/>
      <c r="AA74" s="890"/>
      <c r="AB74" s="890"/>
      <c r="AC74" s="890"/>
      <c r="AD74" s="890"/>
      <c r="AE74" s="890"/>
      <c r="AF74" s="293"/>
      <c r="AG74" s="293"/>
      <c r="AH74" s="293"/>
    </row>
    <row r="75" spans="3:34" x14ac:dyDescent="0.2">
      <c r="C75" s="887"/>
      <c r="D75" s="889"/>
      <c r="E75" s="889"/>
      <c r="F75" s="889"/>
      <c r="G75" s="889"/>
      <c r="H75" s="889"/>
      <c r="I75" s="889"/>
      <c r="J75" s="293"/>
      <c r="K75" s="887"/>
      <c r="L75" s="293"/>
      <c r="M75" s="293"/>
      <c r="N75" s="293"/>
      <c r="O75" s="293"/>
      <c r="P75" s="887"/>
      <c r="Q75" s="889"/>
      <c r="R75" s="889"/>
      <c r="S75" s="889"/>
      <c r="T75" s="887"/>
      <c r="U75" s="293"/>
      <c r="V75" s="887"/>
      <c r="W75" s="888"/>
      <c r="X75" s="293"/>
      <c r="Y75" s="293"/>
      <c r="Z75" s="293"/>
      <c r="AA75" s="890"/>
      <c r="AB75" s="890"/>
      <c r="AC75" s="890"/>
      <c r="AD75" s="890"/>
      <c r="AE75" s="890"/>
      <c r="AF75" s="293"/>
      <c r="AG75" s="293"/>
      <c r="AH75" s="293"/>
    </row>
    <row r="76" spans="3:34" x14ac:dyDescent="0.2">
      <c r="C76" s="887"/>
      <c r="D76" s="889"/>
      <c r="E76" s="889"/>
      <c r="F76" s="889"/>
      <c r="G76" s="889"/>
      <c r="H76" s="889"/>
      <c r="I76" s="889"/>
      <c r="J76" s="293"/>
      <c r="K76" s="887"/>
      <c r="L76" s="293"/>
      <c r="M76" s="293"/>
      <c r="N76" s="293"/>
      <c r="O76" s="293"/>
      <c r="P76" s="887"/>
      <c r="Q76" s="889"/>
      <c r="R76" s="889"/>
      <c r="S76" s="889"/>
      <c r="T76" s="887"/>
      <c r="U76" s="293"/>
      <c r="V76" s="887"/>
      <c r="W76" s="888"/>
      <c r="X76" s="293"/>
      <c r="Y76" s="293"/>
      <c r="Z76" s="293"/>
      <c r="AA76" s="890"/>
      <c r="AB76" s="890"/>
      <c r="AC76" s="890"/>
      <c r="AD76" s="890"/>
      <c r="AE76" s="890"/>
      <c r="AF76" s="293"/>
      <c r="AG76" s="293"/>
      <c r="AH76" s="293"/>
    </row>
    <row r="77" spans="3:34" x14ac:dyDescent="0.2">
      <c r="C77" s="887"/>
      <c r="D77" s="293"/>
      <c r="E77" s="887"/>
      <c r="F77" s="293"/>
      <c r="G77" s="887"/>
      <c r="H77" s="293"/>
      <c r="I77" s="887"/>
      <c r="J77" s="293"/>
      <c r="K77" s="887"/>
      <c r="L77" s="293"/>
      <c r="M77" s="293"/>
      <c r="N77" s="293"/>
      <c r="O77" s="293"/>
      <c r="P77" s="887"/>
      <c r="Q77" s="293"/>
      <c r="R77" s="887"/>
      <c r="S77" s="293"/>
      <c r="T77" s="887"/>
      <c r="U77" s="293"/>
      <c r="V77" s="887"/>
      <c r="W77" s="888"/>
      <c r="X77" s="293"/>
      <c r="Y77" s="293"/>
      <c r="Z77" s="293"/>
      <c r="AA77" s="890"/>
      <c r="AB77" s="890"/>
      <c r="AC77" s="890"/>
      <c r="AD77" s="890"/>
      <c r="AE77" s="890"/>
      <c r="AF77" s="293"/>
      <c r="AG77" s="293"/>
      <c r="AH77" s="293"/>
    </row>
    <row r="78" spans="3:34" x14ac:dyDescent="0.2">
      <c r="C78" s="887"/>
      <c r="D78" s="293"/>
      <c r="E78" s="887"/>
      <c r="F78" s="293"/>
      <c r="G78" s="887"/>
      <c r="H78" s="293"/>
      <c r="I78" s="887"/>
      <c r="J78" s="293"/>
      <c r="K78" s="887"/>
      <c r="L78" s="293"/>
      <c r="M78" s="293"/>
      <c r="N78" s="293"/>
      <c r="O78" s="293"/>
      <c r="P78" s="887"/>
      <c r="Q78" s="293"/>
      <c r="R78" s="887"/>
      <c r="S78" s="293"/>
      <c r="T78" s="887"/>
      <c r="U78" s="293"/>
      <c r="V78" s="887"/>
      <c r="W78" s="888"/>
      <c r="X78" s="293"/>
      <c r="Y78" s="293"/>
      <c r="Z78" s="887"/>
      <c r="AA78" s="293"/>
      <c r="AB78" s="887"/>
      <c r="AC78" s="293"/>
      <c r="AD78" s="887"/>
      <c r="AE78" s="293"/>
      <c r="AF78" s="293"/>
      <c r="AG78" s="293"/>
      <c r="AH78" s="293"/>
    </row>
    <row r="79" spans="3:34" x14ac:dyDescent="0.2">
      <c r="C79" s="887"/>
      <c r="D79" s="293"/>
      <c r="E79" s="887"/>
      <c r="F79" s="293"/>
      <c r="G79" s="887"/>
      <c r="H79" s="293"/>
      <c r="I79" s="887"/>
      <c r="J79" s="293"/>
      <c r="K79" s="887"/>
      <c r="L79" s="293"/>
      <c r="M79" s="293"/>
      <c r="N79" s="293"/>
      <c r="O79" s="293"/>
      <c r="P79" s="887"/>
      <c r="Q79" s="293"/>
      <c r="R79" s="887"/>
      <c r="S79" s="293"/>
      <c r="T79" s="887"/>
      <c r="U79" s="293"/>
      <c r="V79" s="887"/>
      <c r="W79" s="888"/>
      <c r="X79" s="293"/>
      <c r="Y79" s="293"/>
      <c r="Z79" s="887"/>
      <c r="AA79" s="293"/>
      <c r="AB79" s="887"/>
      <c r="AC79" s="293"/>
      <c r="AD79" s="887"/>
      <c r="AE79" s="293"/>
      <c r="AF79" s="293"/>
      <c r="AG79" s="293"/>
      <c r="AH79" s="293"/>
    </row>
    <row r="80" spans="3:34" x14ac:dyDescent="0.2">
      <c r="C80" s="887"/>
      <c r="D80" s="293"/>
      <c r="E80" s="887"/>
      <c r="F80" s="293"/>
      <c r="G80" s="887"/>
      <c r="H80" s="293"/>
      <c r="I80" s="887"/>
      <c r="J80" s="293"/>
      <c r="K80" s="887"/>
      <c r="L80" s="293"/>
      <c r="M80" s="293"/>
      <c r="N80" s="293"/>
      <c r="O80" s="293"/>
      <c r="P80" s="887"/>
      <c r="Q80" s="293"/>
      <c r="R80" s="887"/>
      <c r="S80" s="293"/>
      <c r="T80" s="887"/>
      <c r="U80" s="293"/>
      <c r="V80" s="887"/>
      <c r="W80" s="888"/>
      <c r="X80" s="293"/>
      <c r="Y80" s="293"/>
      <c r="Z80" s="887"/>
      <c r="AA80" s="293"/>
      <c r="AB80" s="887"/>
      <c r="AC80" s="293"/>
      <c r="AD80" s="887"/>
      <c r="AE80" s="293"/>
      <c r="AF80" s="293"/>
      <c r="AG80" s="293"/>
      <c r="AH80" s="293"/>
    </row>
    <row r="81" spans="3:34" x14ac:dyDescent="0.2">
      <c r="C81" s="887"/>
      <c r="D81" s="293"/>
      <c r="E81" s="887"/>
      <c r="F81" s="293"/>
      <c r="G81" s="887"/>
      <c r="H81" s="293"/>
      <c r="I81" s="887"/>
      <c r="J81" s="293"/>
      <c r="K81" s="887"/>
      <c r="L81" s="293"/>
      <c r="M81" s="293"/>
      <c r="N81" s="293"/>
      <c r="O81" s="293"/>
      <c r="P81" s="887"/>
      <c r="Q81" s="293"/>
      <c r="R81" s="887"/>
      <c r="S81" s="293"/>
      <c r="T81" s="887"/>
      <c r="U81" s="293"/>
      <c r="V81" s="887"/>
      <c r="W81" s="888"/>
      <c r="X81" s="293"/>
      <c r="Y81" s="293"/>
      <c r="Z81" s="887"/>
      <c r="AA81" s="293"/>
      <c r="AB81" s="887"/>
      <c r="AC81" s="293"/>
      <c r="AD81" s="887"/>
      <c r="AE81" s="293"/>
      <c r="AF81" s="293"/>
      <c r="AG81" s="293"/>
      <c r="AH81" s="293"/>
    </row>
    <row r="82" spans="3:34" x14ac:dyDescent="0.2">
      <c r="C82" s="887"/>
      <c r="D82" s="293"/>
      <c r="E82" s="887"/>
      <c r="F82" s="293"/>
      <c r="G82" s="887"/>
      <c r="H82" s="293"/>
      <c r="I82" s="887"/>
      <c r="J82" s="293"/>
      <c r="K82" s="887"/>
      <c r="L82" s="293"/>
      <c r="M82" s="293"/>
      <c r="N82" s="293"/>
      <c r="O82" s="293"/>
      <c r="P82" s="887"/>
      <c r="Q82" s="293"/>
      <c r="R82" s="887"/>
      <c r="S82" s="293"/>
      <c r="T82" s="887"/>
      <c r="U82" s="293"/>
      <c r="V82" s="887"/>
      <c r="W82" s="888"/>
      <c r="X82" s="293"/>
      <c r="Y82" s="293"/>
      <c r="Z82" s="887"/>
      <c r="AA82" s="293"/>
      <c r="AB82" s="887"/>
      <c r="AC82" s="293"/>
      <c r="AD82" s="887"/>
      <c r="AE82" s="293"/>
      <c r="AF82" s="293"/>
      <c r="AG82" s="293"/>
      <c r="AH82" s="293"/>
    </row>
    <row r="83" spans="3:34" x14ac:dyDescent="0.2">
      <c r="C83" s="887"/>
      <c r="D83" s="293"/>
      <c r="E83" s="887"/>
      <c r="F83" s="293"/>
      <c r="G83" s="887"/>
      <c r="H83" s="293"/>
      <c r="I83" s="887"/>
      <c r="J83" s="293"/>
      <c r="K83" s="887"/>
      <c r="L83" s="293"/>
      <c r="M83" s="293"/>
      <c r="N83" s="293"/>
      <c r="O83" s="293"/>
      <c r="P83" s="887"/>
      <c r="Q83" s="293"/>
      <c r="R83" s="887"/>
      <c r="S83" s="293"/>
      <c r="T83" s="887"/>
      <c r="U83" s="293"/>
      <c r="V83" s="887"/>
      <c r="W83" s="888"/>
      <c r="X83" s="293"/>
      <c r="Y83" s="293"/>
      <c r="Z83" s="887"/>
      <c r="AA83" s="293"/>
      <c r="AB83" s="887"/>
      <c r="AC83" s="293"/>
      <c r="AD83" s="887"/>
      <c r="AE83" s="293"/>
      <c r="AF83" s="293"/>
      <c r="AG83" s="293"/>
      <c r="AH83" s="293"/>
    </row>
    <row r="84" spans="3:34" x14ac:dyDescent="0.2">
      <c r="C84" s="887"/>
      <c r="D84" s="293"/>
      <c r="E84" s="887"/>
      <c r="F84" s="293"/>
      <c r="G84" s="887"/>
      <c r="H84" s="293"/>
      <c r="I84" s="887"/>
      <c r="J84" s="293"/>
      <c r="K84" s="887"/>
      <c r="L84" s="293"/>
      <c r="M84" s="293"/>
      <c r="N84" s="293"/>
      <c r="O84" s="293"/>
      <c r="P84" s="887"/>
      <c r="Q84" s="293"/>
      <c r="R84" s="887"/>
      <c r="S84" s="293"/>
      <c r="T84" s="887"/>
      <c r="U84" s="293"/>
      <c r="V84" s="887"/>
      <c r="W84" s="888"/>
      <c r="X84" s="293"/>
      <c r="Y84" s="293"/>
      <c r="Z84" s="887"/>
      <c r="AA84" s="293"/>
      <c r="AB84" s="887"/>
      <c r="AC84" s="293"/>
      <c r="AD84" s="887"/>
      <c r="AE84" s="293"/>
      <c r="AF84" s="293"/>
      <c r="AG84" s="293"/>
      <c r="AH84" s="293"/>
    </row>
  </sheetData>
  <autoFilter ref="A3:DV47"/>
  <phoneticPr fontId="2" type="noConversion"/>
  <printOptions horizontalCentered="1" verticalCentered="1"/>
  <pageMargins left="0.59055118110236227" right="0.59055118110236227" top="0.98425196850393704" bottom="0.78740157480314965" header="0.51181102362204722" footer="0.51181102362204722"/>
  <pageSetup paperSize="9" scale="71" orientation="portrait" r:id="rId1"/>
  <headerFooter alignWithMargins="0">
    <oddHeader>&amp;C&amp;"-,Normal"&amp;K002060Observatoire de l'habitat de la Martinique&amp;K000000
&amp;"-,Gras"&amp;11Les résidences principales</oddHeader>
  </headerFooter>
  <rowBreaks count="1" manualBreakCount="1">
    <brk id="47" min="1" max="36" man="1"/>
  </rowBreaks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P73"/>
  <sheetViews>
    <sheetView zoomScale="90" zoomScaleNormal="90" workbookViewId="0">
      <pane xSplit="2" ySplit="3" topLeftCell="C4" activePane="bottomRight" state="frozen"/>
      <selection activeCell="B1" sqref="A1:XFD1048576"/>
      <selection pane="topRight" activeCell="B1" sqref="A1:XFD1048576"/>
      <selection pane="bottomLeft" activeCell="B1" sqref="A1:XFD1048576"/>
      <selection pane="bottomRight" activeCell="R25" sqref="R25"/>
    </sheetView>
  </sheetViews>
  <sheetFormatPr baseColWidth="10" defaultRowHeight="12.75" x14ac:dyDescent="0.2"/>
  <cols>
    <col min="1" max="1" width="7.28515625" style="119" hidden="1" customWidth="1"/>
    <col min="2" max="2" width="14" style="119" customWidth="1"/>
    <col min="3" max="3" width="12" style="120" customWidth="1"/>
    <col min="4" max="4" width="8.7109375" style="119" customWidth="1"/>
    <col min="5" max="5" width="10.42578125" style="120" customWidth="1"/>
    <col min="6" max="6" width="8.7109375" style="119" customWidth="1"/>
    <col min="7" max="7" width="10.42578125" style="120" customWidth="1"/>
    <col min="8" max="8" width="8.7109375" style="119" customWidth="1"/>
    <col min="9" max="10" width="9.7109375" style="119" customWidth="1"/>
    <col min="11" max="16" width="12" style="120" customWidth="1"/>
    <col min="17" max="16384" width="11.42578125" style="119"/>
  </cols>
  <sheetData>
    <row r="2" spans="1:16" ht="15" x14ac:dyDescent="0.2">
      <c r="C2" s="123" t="s">
        <v>309</v>
      </c>
      <c r="D2" s="124"/>
      <c r="E2" s="868"/>
      <c r="F2" s="124"/>
      <c r="G2" s="868"/>
      <c r="H2" s="124"/>
      <c r="I2" s="869"/>
      <c r="J2" s="870" t="s">
        <v>245</v>
      </c>
      <c r="K2" s="123" t="s">
        <v>309</v>
      </c>
      <c r="L2" s="123"/>
      <c r="M2" s="123"/>
      <c r="N2" s="123"/>
      <c r="O2" s="123"/>
      <c r="P2" s="123"/>
    </row>
    <row r="3" spans="1:16" ht="26.25" thickBot="1" x14ac:dyDescent="0.25">
      <c r="C3" s="871" t="s">
        <v>266</v>
      </c>
      <c r="D3" s="872"/>
      <c r="E3" s="657" t="s">
        <v>267</v>
      </c>
      <c r="F3" s="872"/>
      <c r="G3" s="657" t="s">
        <v>318</v>
      </c>
      <c r="H3" s="872"/>
      <c r="I3" s="873" t="s">
        <v>65</v>
      </c>
      <c r="J3" s="658"/>
      <c r="K3" s="871" t="s">
        <v>323</v>
      </c>
      <c r="L3" s="871" t="s">
        <v>324</v>
      </c>
      <c r="M3" s="871" t="s">
        <v>325</v>
      </c>
      <c r="N3" s="871" t="s">
        <v>326</v>
      </c>
      <c r="O3" s="871" t="s">
        <v>327</v>
      </c>
      <c r="P3" s="871" t="s">
        <v>328</v>
      </c>
    </row>
    <row r="4" spans="1:16" x14ac:dyDescent="0.2">
      <c r="A4" s="120">
        <v>97209</v>
      </c>
      <c r="B4" s="134" t="s">
        <v>8</v>
      </c>
      <c r="C4" s="323">
        <v>3430.1656178194648</v>
      </c>
      <c r="D4" s="136">
        <v>9.0865463671462893E-2</v>
      </c>
      <c r="E4" s="323">
        <v>26710.441666277336</v>
      </c>
      <c r="F4" s="136">
        <v>0.70756253116976819</v>
      </c>
      <c r="G4" s="323">
        <v>7609.3306925773722</v>
      </c>
      <c r="H4" s="136">
        <v>0.20157200515876889</v>
      </c>
      <c r="I4" s="323">
        <v>37749.937976674177</v>
      </c>
      <c r="J4" s="296"/>
      <c r="K4" s="323">
        <v>705.39100864701948</v>
      </c>
      <c r="L4" s="323">
        <v>2724.7746091724453</v>
      </c>
      <c r="M4" s="323">
        <v>12427.226349116392</v>
      </c>
      <c r="N4" s="323">
        <v>14283.215317160943</v>
      </c>
      <c r="O4" s="323">
        <v>6309.8625867937535</v>
      </c>
      <c r="P4" s="323">
        <v>1299.4681057836192</v>
      </c>
    </row>
    <row r="5" spans="1:16" x14ac:dyDescent="0.2">
      <c r="A5" s="120">
        <v>97213</v>
      </c>
      <c r="B5" s="141" t="s">
        <v>10</v>
      </c>
      <c r="C5" s="322">
        <v>486.61204843136579</v>
      </c>
      <c r="D5" s="142">
        <v>3.0013915452925709E-2</v>
      </c>
      <c r="E5" s="322">
        <v>6871.9430283249212</v>
      </c>
      <c r="F5" s="142">
        <v>0.42385698774689823</v>
      </c>
      <c r="G5" s="322">
        <v>8854.326218074295</v>
      </c>
      <c r="H5" s="142">
        <v>0.54612909680017607</v>
      </c>
      <c r="I5" s="322">
        <v>16212.881294830582</v>
      </c>
      <c r="J5" s="296"/>
      <c r="K5" s="322">
        <v>69.993191788228586</v>
      </c>
      <c r="L5" s="322">
        <v>416.61885664313724</v>
      </c>
      <c r="M5" s="322">
        <v>1994.792725039151</v>
      </c>
      <c r="N5" s="322">
        <v>4877.15030328577</v>
      </c>
      <c r="O5" s="322">
        <v>7219.1633845571087</v>
      </c>
      <c r="P5" s="322">
        <v>1635.1628335171863</v>
      </c>
    </row>
    <row r="6" spans="1:16" x14ac:dyDescent="0.2">
      <c r="A6" s="120">
        <v>97224</v>
      </c>
      <c r="B6" s="141" t="s">
        <v>19</v>
      </c>
      <c r="C6" s="322">
        <v>105.28177216517301</v>
      </c>
      <c r="D6" s="142">
        <v>1.5617025390299914E-2</v>
      </c>
      <c r="E6" s="322">
        <v>3729.3146337831463</v>
      </c>
      <c r="F6" s="142">
        <v>0.55318978894880677</v>
      </c>
      <c r="G6" s="322">
        <v>2906.8776926060627</v>
      </c>
      <c r="H6" s="142">
        <v>0.43119318566089326</v>
      </c>
      <c r="I6" s="322">
        <v>6741.4740985543822</v>
      </c>
      <c r="J6" s="296"/>
      <c r="K6" s="322">
        <v>12.49747632559167</v>
      </c>
      <c r="L6" s="322">
        <v>92.784295839581347</v>
      </c>
      <c r="M6" s="322">
        <v>853.85094666722</v>
      </c>
      <c r="N6" s="322">
        <v>2875.4636871159264</v>
      </c>
      <c r="O6" s="322">
        <v>2202.6879115442302</v>
      </c>
      <c r="P6" s="322">
        <v>704.1897810618326</v>
      </c>
    </row>
    <row r="7" spans="1:16" x14ac:dyDescent="0.2">
      <c r="A7" s="120">
        <v>97229</v>
      </c>
      <c r="B7" s="144" t="s">
        <v>24</v>
      </c>
      <c r="C7" s="324">
        <v>347.82434520474141</v>
      </c>
      <c r="D7" s="145">
        <v>3.8887866160860173E-2</v>
      </c>
      <c r="E7" s="324">
        <v>5334.9342879504647</v>
      </c>
      <c r="F7" s="145">
        <v>0.59646259218767728</v>
      </c>
      <c r="G7" s="324">
        <v>3261.5311812038899</v>
      </c>
      <c r="H7" s="145">
        <v>0.36464954165146263</v>
      </c>
      <c r="I7" s="324">
        <v>8944.2898143590955</v>
      </c>
      <c r="J7" s="296"/>
      <c r="K7" s="324">
        <v>21.96983528263091</v>
      </c>
      <c r="L7" s="324">
        <v>325.85450992211048</v>
      </c>
      <c r="M7" s="324">
        <v>1771.4827772468741</v>
      </c>
      <c r="N7" s="324">
        <v>3563.4515107035904</v>
      </c>
      <c r="O7" s="324">
        <v>2637.0369924277438</v>
      </c>
      <c r="P7" s="324">
        <v>624.4941887761463</v>
      </c>
    </row>
    <row r="8" spans="1:16" ht="13.5" thickBot="1" x14ac:dyDescent="0.25">
      <c r="A8" s="120"/>
      <c r="B8" s="148" t="s">
        <v>34</v>
      </c>
      <c r="C8" s="325">
        <v>4369.8837836207449</v>
      </c>
      <c r="D8" s="150">
        <v>6.2741890557199087E-2</v>
      </c>
      <c r="E8" s="325">
        <v>42646.633616335865</v>
      </c>
      <c r="F8" s="150">
        <v>0.6123115742844969</v>
      </c>
      <c r="G8" s="325">
        <v>22632.065784461622</v>
      </c>
      <c r="H8" s="150">
        <v>0.32494653515830407</v>
      </c>
      <c r="I8" s="325">
        <v>69648.583184418225</v>
      </c>
      <c r="J8" s="874"/>
      <c r="K8" s="325">
        <v>809.85151204347073</v>
      </c>
      <c r="L8" s="325">
        <v>3560.0322715772745</v>
      </c>
      <c r="M8" s="325">
        <v>17047.352798069638</v>
      </c>
      <c r="N8" s="325">
        <v>25599.28081826623</v>
      </c>
      <c r="O8" s="325">
        <v>18368.750875322836</v>
      </c>
      <c r="P8" s="325">
        <v>4263.3149091387841</v>
      </c>
    </row>
    <row r="9" spans="1:16" x14ac:dyDescent="0.2">
      <c r="A9" s="120">
        <v>97212</v>
      </c>
      <c r="B9" s="134" t="s">
        <v>9</v>
      </c>
      <c r="C9" s="323">
        <v>212.94472109118584</v>
      </c>
      <c r="D9" s="136">
        <v>5.1211085363734331E-2</v>
      </c>
      <c r="E9" s="323">
        <v>2174.9690567216912</v>
      </c>
      <c r="F9" s="136">
        <v>0.52305840434316164</v>
      </c>
      <c r="G9" s="323">
        <v>1770.2625150486074</v>
      </c>
      <c r="H9" s="136">
        <v>0.42573051029310405</v>
      </c>
      <c r="I9" s="323">
        <v>4158.1762928614844</v>
      </c>
      <c r="J9" s="296"/>
      <c r="K9" s="323">
        <v>17.56325904322177</v>
      </c>
      <c r="L9" s="323">
        <v>195.38146204796408</v>
      </c>
      <c r="M9" s="323">
        <v>980.41245068026944</v>
      </c>
      <c r="N9" s="323">
        <v>1194.5566060414219</v>
      </c>
      <c r="O9" s="323">
        <v>1469.854514184226</v>
      </c>
      <c r="P9" s="323">
        <v>300.40800086438134</v>
      </c>
    </row>
    <row r="10" spans="1:16" x14ac:dyDescent="0.2">
      <c r="A10" s="120">
        <v>97222</v>
      </c>
      <c r="B10" s="141" t="s">
        <v>17</v>
      </c>
      <c r="C10" s="322">
        <v>169.88588654735619</v>
      </c>
      <c r="D10" s="142">
        <v>1.8710890459546967E-2</v>
      </c>
      <c r="E10" s="322">
        <v>4401.662442941567</v>
      </c>
      <c r="F10" s="142">
        <v>0.48479026412134441</v>
      </c>
      <c r="G10" s="322">
        <v>4507.9707299941247</v>
      </c>
      <c r="H10" s="142">
        <v>0.49649884541910871</v>
      </c>
      <c r="I10" s="322">
        <v>9079.5190594830474</v>
      </c>
      <c r="J10" s="296"/>
      <c r="K10" s="322">
        <v>12.501792602516851</v>
      </c>
      <c r="L10" s="322">
        <v>157.38409394483935</v>
      </c>
      <c r="M10" s="322">
        <v>1126.2897641619004</v>
      </c>
      <c r="N10" s="322">
        <v>3275.3726787796663</v>
      </c>
      <c r="O10" s="322">
        <v>3681.728411868954</v>
      </c>
      <c r="P10" s="322">
        <v>826.24231812517064</v>
      </c>
    </row>
    <row r="11" spans="1:16" x14ac:dyDescent="0.2">
      <c r="A11" s="120">
        <v>97228</v>
      </c>
      <c r="B11" s="141" t="s">
        <v>23</v>
      </c>
      <c r="C11" s="322">
        <v>265.5060116182039</v>
      </c>
      <c r="D11" s="142">
        <v>3.8435622647079698E-2</v>
      </c>
      <c r="E11" s="322">
        <v>4205.2862018844326</v>
      </c>
      <c r="F11" s="142">
        <v>0.60877263227857936</v>
      </c>
      <c r="G11" s="322">
        <v>2437.0186487308333</v>
      </c>
      <c r="H11" s="142">
        <v>0.35279174507434086</v>
      </c>
      <c r="I11" s="322">
        <v>6907.8108622334703</v>
      </c>
      <c r="J11" s="296"/>
      <c r="K11" s="322">
        <v>10.02059699293949</v>
      </c>
      <c r="L11" s="322">
        <v>255.48541462526441</v>
      </c>
      <c r="M11" s="322">
        <v>1638.2151118151489</v>
      </c>
      <c r="N11" s="322">
        <v>2567.0710900692839</v>
      </c>
      <c r="O11" s="322">
        <v>1903.4385203002118</v>
      </c>
      <c r="P11" s="322">
        <v>533.58012843062147</v>
      </c>
    </row>
    <row r="12" spans="1:16" x14ac:dyDescent="0.2">
      <c r="A12" s="120">
        <v>97230</v>
      </c>
      <c r="B12" s="144" t="s">
        <v>25</v>
      </c>
      <c r="C12" s="322">
        <v>196.84989419775982</v>
      </c>
      <c r="D12" s="145">
        <v>3.6457772860773605E-2</v>
      </c>
      <c r="E12" s="322">
        <v>2801.2780629966001</v>
      </c>
      <c r="F12" s="145">
        <v>0.5188133819264209</v>
      </c>
      <c r="G12" s="322">
        <v>2401.2664311984258</v>
      </c>
      <c r="H12" s="145">
        <v>0.44472884521280548</v>
      </c>
      <c r="I12" s="324">
        <v>5399.3943883927859</v>
      </c>
      <c r="J12" s="296"/>
      <c r="K12" s="322">
        <v>19.976044530146613</v>
      </c>
      <c r="L12" s="322">
        <v>176.8738496676132</v>
      </c>
      <c r="M12" s="322">
        <v>1010.2200406840109</v>
      </c>
      <c r="N12" s="322">
        <v>1791.0580223125889</v>
      </c>
      <c r="O12" s="322">
        <v>1973.4451421144424</v>
      </c>
      <c r="P12" s="322">
        <v>427.82128908398352</v>
      </c>
    </row>
    <row r="13" spans="1:16" hidden="1" x14ac:dyDescent="0.2">
      <c r="A13" s="120"/>
      <c r="B13" s="153" t="s">
        <v>35</v>
      </c>
      <c r="C13" s="326">
        <v>845.18651345450576</v>
      </c>
      <c r="D13" s="155">
        <v>3.3086310516166714E-2</v>
      </c>
      <c r="E13" s="326">
        <v>13583.195764544289</v>
      </c>
      <c r="F13" s="155">
        <v>0.53173805510774275</v>
      </c>
      <c r="G13" s="326">
        <v>11116.518324971992</v>
      </c>
      <c r="H13" s="155">
        <v>0.43517563437609064</v>
      </c>
      <c r="I13" s="326">
        <v>25544.900602970785</v>
      </c>
      <c r="J13" s="874"/>
      <c r="K13" s="326">
        <v>60.061693168824718</v>
      </c>
      <c r="L13" s="326">
        <v>785.12482028568104</v>
      </c>
      <c r="M13" s="326">
        <v>4755.13736734133</v>
      </c>
      <c r="N13" s="326">
        <v>8828.0583972029599</v>
      </c>
      <c r="O13" s="326">
        <v>9028.4665884678343</v>
      </c>
      <c r="P13" s="326">
        <v>2088.0517365041569</v>
      </c>
    </row>
    <row r="14" spans="1:16" x14ac:dyDescent="0.2">
      <c r="A14" s="120">
        <v>97201</v>
      </c>
      <c r="B14" s="158" t="s">
        <v>32</v>
      </c>
      <c r="C14" s="322">
        <v>57.707108498129365</v>
      </c>
      <c r="D14" s="159">
        <v>8.6005830903790104E-2</v>
      </c>
      <c r="E14" s="322">
        <v>390.25654730090872</v>
      </c>
      <c r="F14" s="159">
        <v>0.58163265306122447</v>
      </c>
      <c r="G14" s="322">
        <v>223.00374131480496</v>
      </c>
      <c r="H14" s="159">
        <v>0.33236151603498537</v>
      </c>
      <c r="I14" s="327">
        <v>670.96739711384305</v>
      </c>
      <c r="J14" s="296"/>
      <c r="K14" s="322">
        <v>4.8904329235702848</v>
      </c>
      <c r="L14" s="322">
        <v>52.816675574559078</v>
      </c>
      <c r="M14" s="322">
        <v>176.05558524853024</v>
      </c>
      <c r="N14" s="322">
        <v>214.20096205237849</v>
      </c>
      <c r="O14" s="322">
        <v>141.82255478353824</v>
      </c>
      <c r="P14" s="322">
        <v>81.181186531266718</v>
      </c>
    </row>
    <row r="15" spans="1:16" x14ac:dyDescent="0.2">
      <c r="A15" s="120">
        <v>97203</v>
      </c>
      <c r="B15" s="141" t="s">
        <v>1</v>
      </c>
      <c r="C15" s="322">
        <v>165.94547999439061</v>
      </c>
      <c r="D15" s="142">
        <v>0.11111111111111112</v>
      </c>
      <c r="E15" s="322">
        <v>868.25045782779375</v>
      </c>
      <c r="F15" s="142">
        <v>0.58134920634920639</v>
      </c>
      <c r="G15" s="322">
        <v>459.31338212733112</v>
      </c>
      <c r="H15" s="142">
        <v>0.30753968253968256</v>
      </c>
      <c r="I15" s="322">
        <v>1493.5093199495154</v>
      </c>
      <c r="J15" s="296"/>
      <c r="K15" s="322">
        <v>14.816560713784876</v>
      </c>
      <c r="L15" s="322">
        <v>151.12891928060574</v>
      </c>
      <c r="M15" s="322">
        <v>377.3284128443882</v>
      </c>
      <c r="N15" s="322">
        <v>490.92204498340561</v>
      </c>
      <c r="O15" s="322">
        <v>369.42624713036957</v>
      </c>
      <c r="P15" s="322">
        <v>89.887134996961564</v>
      </c>
    </row>
    <row r="16" spans="1:16" x14ac:dyDescent="0.2">
      <c r="A16" s="120">
        <v>97211</v>
      </c>
      <c r="B16" s="141" t="s">
        <v>30</v>
      </c>
      <c r="C16" s="322">
        <v>37.393586005830912</v>
      </c>
      <c r="D16" s="142">
        <v>0.1476510067114094</v>
      </c>
      <c r="E16" s="322">
        <v>154.67346938775512</v>
      </c>
      <c r="F16" s="142">
        <v>0.61073825503355705</v>
      </c>
      <c r="G16" s="322">
        <v>61.189504373177854</v>
      </c>
      <c r="H16" s="142">
        <v>0.24161073825503357</v>
      </c>
      <c r="I16" s="322">
        <v>253.25655976676387</v>
      </c>
      <c r="J16" s="296"/>
      <c r="K16" s="322">
        <v>9.3483965014577279</v>
      </c>
      <c r="L16" s="322">
        <v>28.045189504373184</v>
      </c>
      <c r="M16" s="322">
        <v>95.18367346938777</v>
      </c>
      <c r="N16" s="322">
        <v>59.489795918367349</v>
      </c>
      <c r="O16" s="322">
        <v>36.543731778425659</v>
      </c>
      <c r="P16" s="322">
        <v>24.645772594752192</v>
      </c>
    </row>
    <row r="17" spans="1:16" x14ac:dyDescent="0.2">
      <c r="A17" s="120">
        <v>97214</v>
      </c>
      <c r="B17" s="141" t="s">
        <v>11</v>
      </c>
      <c r="C17" s="322">
        <v>235</v>
      </c>
      <c r="D17" s="142">
        <v>8.1062435322525009E-2</v>
      </c>
      <c r="E17" s="322">
        <v>1566</v>
      </c>
      <c r="F17" s="142">
        <v>0.54018627112797513</v>
      </c>
      <c r="G17" s="322">
        <v>1098</v>
      </c>
      <c r="H17" s="142">
        <v>0.37875129354949982</v>
      </c>
      <c r="I17" s="322">
        <v>2899</v>
      </c>
      <c r="J17" s="296"/>
      <c r="K17" s="322">
        <v>21</v>
      </c>
      <c r="L17" s="322">
        <v>214</v>
      </c>
      <c r="M17" s="322">
        <v>570</v>
      </c>
      <c r="N17" s="322">
        <v>996</v>
      </c>
      <c r="O17" s="322">
        <v>951</v>
      </c>
      <c r="P17" s="322">
        <v>147</v>
      </c>
    </row>
    <row r="18" spans="1:16" x14ac:dyDescent="0.2">
      <c r="A18" s="120">
        <v>97215</v>
      </c>
      <c r="B18" s="141" t="s">
        <v>12</v>
      </c>
      <c r="C18" s="322">
        <v>60.766550522648053</v>
      </c>
      <c r="D18" s="142">
        <v>0.14988290398126461</v>
      </c>
      <c r="E18" s="322">
        <v>235.47038327526127</v>
      </c>
      <c r="F18" s="142">
        <v>0.58079625292740045</v>
      </c>
      <c r="G18" s="322">
        <v>109.18989547038323</v>
      </c>
      <c r="H18" s="142">
        <v>0.26932084309133486</v>
      </c>
      <c r="I18" s="322">
        <v>405.42682926829258</v>
      </c>
      <c r="J18" s="296"/>
      <c r="K18" s="322">
        <v>2.8484320557491278</v>
      </c>
      <c r="L18" s="322">
        <v>57.918118466898925</v>
      </c>
      <c r="M18" s="322">
        <v>136.72473867595815</v>
      </c>
      <c r="N18" s="322">
        <v>98.74564459930312</v>
      </c>
      <c r="O18" s="322">
        <v>108.24041811846686</v>
      </c>
      <c r="P18" s="322">
        <v>0.94947735191637594</v>
      </c>
    </row>
    <row r="19" spans="1:16" x14ac:dyDescent="0.2">
      <c r="A19" s="120">
        <v>97216</v>
      </c>
      <c r="B19" s="144" t="s">
        <v>13</v>
      </c>
      <c r="C19" s="322">
        <v>66.314786815844911</v>
      </c>
      <c r="D19" s="145">
        <v>4.677060133630289E-2</v>
      </c>
      <c r="E19" s="322">
        <v>816.82975506501043</v>
      </c>
      <c r="F19" s="145">
        <v>0.57609502598366735</v>
      </c>
      <c r="G19" s="322">
        <v>534.72875718173361</v>
      </c>
      <c r="H19" s="145">
        <v>0.37713437268002969</v>
      </c>
      <c r="I19" s="324">
        <v>1417.873299062589</v>
      </c>
      <c r="J19" s="296"/>
      <c r="K19" s="322">
        <v>17.894466283640689</v>
      </c>
      <c r="L19" s="322">
        <v>48.420320532204222</v>
      </c>
      <c r="M19" s="322">
        <v>354.73147868158316</v>
      </c>
      <c r="N19" s="322">
        <v>462.09827638342722</v>
      </c>
      <c r="O19" s="322">
        <v>447.36165709101726</v>
      </c>
      <c r="P19" s="322">
        <v>87.367100090716306</v>
      </c>
    </row>
    <row r="20" spans="1:16" hidden="1" x14ac:dyDescent="0.2">
      <c r="A20" s="120"/>
      <c r="B20" s="153" t="s">
        <v>36</v>
      </c>
      <c r="C20" s="326">
        <v>623.12751183684384</v>
      </c>
      <c r="D20" s="155">
        <v>8.7272352449560095E-2</v>
      </c>
      <c r="E20" s="326">
        <v>4031.4806128567293</v>
      </c>
      <c r="F20" s="155">
        <v>0.56463049737871951</v>
      </c>
      <c r="G20" s="326">
        <v>2485.4252804674306</v>
      </c>
      <c r="H20" s="155">
        <v>0.34809715017172049</v>
      </c>
      <c r="I20" s="326">
        <v>7140.0334051610034</v>
      </c>
      <c r="J20" s="874"/>
      <c r="K20" s="326">
        <v>70.798288478202707</v>
      </c>
      <c r="L20" s="326">
        <v>552.32922335864112</v>
      </c>
      <c r="M20" s="326">
        <v>1710.0238889198476</v>
      </c>
      <c r="N20" s="326">
        <v>2321.4567239368816</v>
      </c>
      <c r="O20" s="326">
        <v>2054.3946089018177</v>
      </c>
      <c r="P20" s="326">
        <v>431.03067156561315</v>
      </c>
    </row>
    <row r="21" spans="1:16" x14ac:dyDescent="0.2">
      <c r="A21" s="120">
        <v>97234</v>
      </c>
      <c r="B21" s="158" t="s">
        <v>2</v>
      </c>
      <c r="C21" s="322">
        <v>43</v>
      </c>
      <c r="D21" s="159">
        <v>7.4912891986062713E-2</v>
      </c>
      <c r="E21" s="322">
        <v>296</v>
      </c>
      <c r="F21" s="159">
        <v>0.51567944250871078</v>
      </c>
      <c r="G21" s="322">
        <v>235</v>
      </c>
      <c r="H21" s="159">
        <v>0.4094076655052265</v>
      </c>
      <c r="I21" s="327">
        <v>574</v>
      </c>
      <c r="J21" s="296"/>
      <c r="K21" s="322">
        <v>9</v>
      </c>
      <c r="L21" s="322">
        <v>34</v>
      </c>
      <c r="M21" s="322">
        <v>103</v>
      </c>
      <c r="N21" s="322">
        <v>193</v>
      </c>
      <c r="O21" s="322">
        <v>200</v>
      </c>
      <c r="P21" s="322">
        <v>35</v>
      </c>
    </row>
    <row r="22" spans="1:16" x14ac:dyDescent="0.2">
      <c r="A22" s="120">
        <v>97204</v>
      </c>
      <c r="B22" s="141" t="s">
        <v>3</v>
      </c>
      <c r="C22" s="322">
        <v>146.24322710152484</v>
      </c>
      <c r="D22" s="142">
        <v>9.5238192369083791E-2</v>
      </c>
      <c r="E22" s="322">
        <v>757.2578838509603</v>
      </c>
      <c r="F22" s="142">
        <v>0.49315016800836919</v>
      </c>
      <c r="G22" s="322">
        <v>632.05120754152165</v>
      </c>
      <c r="H22" s="142">
        <v>0.41161163962254699</v>
      </c>
      <c r="I22" s="322">
        <v>1535.5523184940068</v>
      </c>
      <c r="J22" s="296"/>
      <c r="K22" s="322">
        <v>57.094958525937784</v>
      </c>
      <c r="L22" s="322">
        <v>89.148268575587053</v>
      </c>
      <c r="M22" s="322">
        <v>274.4549012281181</v>
      </c>
      <c r="N22" s="322">
        <v>482.80298262284225</v>
      </c>
      <c r="O22" s="322">
        <v>480.79965074473915</v>
      </c>
      <c r="P22" s="322">
        <v>151.25155679678252</v>
      </c>
    </row>
    <row r="23" spans="1:16" x14ac:dyDescent="0.2">
      <c r="A23" s="120">
        <v>97205</v>
      </c>
      <c r="B23" s="141" t="s">
        <v>4</v>
      </c>
      <c r="C23" s="322">
        <v>65.248593348976698</v>
      </c>
      <c r="D23" s="142">
        <v>3.6743923120407009E-2</v>
      </c>
      <c r="E23" s="322">
        <v>997.80156598281303</v>
      </c>
      <c r="F23" s="142">
        <v>0.56189937817976265</v>
      </c>
      <c r="G23" s="322">
        <v>712.7154042734378</v>
      </c>
      <c r="H23" s="142">
        <v>0.40135669869983037</v>
      </c>
      <c r="I23" s="322">
        <v>1775.7655636052275</v>
      </c>
      <c r="J23" s="296"/>
      <c r="K23" s="322">
        <v>19.072665748162422</v>
      </c>
      <c r="L23" s="322">
        <v>46.175927600814276</v>
      </c>
      <c r="M23" s="322">
        <v>109.41687192366861</v>
      </c>
      <c r="N23" s="322">
        <v>888.38469405914441</v>
      </c>
      <c r="O23" s="322">
        <v>542.06523705303721</v>
      </c>
      <c r="P23" s="322">
        <v>170.65016722040062</v>
      </c>
    </row>
    <row r="24" spans="1:16" x14ac:dyDescent="0.2">
      <c r="A24" s="120">
        <v>97208</v>
      </c>
      <c r="B24" s="141" t="s">
        <v>7</v>
      </c>
      <c r="C24" s="322">
        <v>27</v>
      </c>
      <c r="D24" s="142">
        <v>7.5630252100840331E-2</v>
      </c>
      <c r="E24" s="322">
        <v>211</v>
      </c>
      <c r="F24" s="142">
        <v>0.59103641456582634</v>
      </c>
      <c r="G24" s="322">
        <v>119</v>
      </c>
      <c r="H24" s="142">
        <v>0.33333333333333331</v>
      </c>
      <c r="I24" s="322">
        <v>357</v>
      </c>
      <c r="J24" s="296"/>
      <c r="K24" s="322">
        <v>6</v>
      </c>
      <c r="L24" s="322">
        <v>21</v>
      </c>
      <c r="M24" s="322">
        <v>125</v>
      </c>
      <c r="N24" s="322">
        <v>86</v>
      </c>
      <c r="O24" s="322">
        <v>93</v>
      </c>
      <c r="P24" s="322">
        <v>26</v>
      </c>
    </row>
    <row r="25" spans="1:16" x14ac:dyDescent="0.2">
      <c r="A25" s="120">
        <v>97218</v>
      </c>
      <c r="B25" s="141" t="s">
        <v>15</v>
      </c>
      <c r="C25" s="322">
        <v>123.78383780403931</v>
      </c>
      <c r="D25" s="142">
        <v>6.2717770034843218E-2</v>
      </c>
      <c r="E25" s="322">
        <v>1145.491705392935</v>
      </c>
      <c r="F25" s="142">
        <v>0.58038825286212048</v>
      </c>
      <c r="G25" s="322">
        <v>704.38898178965223</v>
      </c>
      <c r="H25" s="142">
        <v>0.35689397710303639</v>
      </c>
      <c r="I25" s="322">
        <v>1973.6645249866265</v>
      </c>
      <c r="J25" s="296"/>
      <c r="K25" s="322">
        <v>23.577873867436058</v>
      </c>
      <c r="L25" s="322">
        <v>100.20596393660325</v>
      </c>
      <c r="M25" s="322">
        <v>501.02981968301623</v>
      </c>
      <c r="N25" s="322">
        <v>644.46188570991887</v>
      </c>
      <c r="O25" s="322">
        <v>521.66045931702274</v>
      </c>
      <c r="P25" s="322">
        <v>182.72852247262946</v>
      </c>
    </row>
    <row r="26" spans="1:16" x14ac:dyDescent="0.2">
      <c r="A26" s="120">
        <v>97233</v>
      </c>
      <c r="B26" s="141" t="s">
        <v>16</v>
      </c>
      <c r="C26" s="322">
        <v>50.888841311757453</v>
      </c>
      <c r="D26" s="142">
        <v>6.496775871685416E-2</v>
      </c>
      <c r="E26" s="322">
        <v>465.98688724275394</v>
      </c>
      <c r="F26" s="142">
        <v>0.59490691623608605</v>
      </c>
      <c r="G26" s="322">
        <v>266.41805157331834</v>
      </c>
      <c r="H26" s="142">
        <v>0.34012532504705989</v>
      </c>
      <c r="I26" s="322">
        <v>783.29378012782968</v>
      </c>
      <c r="J26" s="296"/>
      <c r="K26" s="322">
        <v>4.9891020893879849</v>
      </c>
      <c r="L26" s="322">
        <v>45.899739222369469</v>
      </c>
      <c r="M26" s="322">
        <v>186.59241814311059</v>
      </c>
      <c r="N26" s="322">
        <v>279.39446909964335</v>
      </c>
      <c r="O26" s="322">
        <v>215.52921026156091</v>
      </c>
      <c r="P26" s="322">
        <v>50.888841311757446</v>
      </c>
    </row>
    <row r="27" spans="1:16" x14ac:dyDescent="0.2">
      <c r="A27" s="120">
        <v>97219</v>
      </c>
      <c r="B27" s="141" t="s">
        <v>31</v>
      </c>
      <c r="C27" s="322">
        <v>64.084700645790235</v>
      </c>
      <c r="D27" s="142">
        <v>9.7014925373134331E-2</v>
      </c>
      <c r="E27" s="322">
        <v>368.73350833116228</v>
      </c>
      <c r="F27" s="142">
        <v>0.55820895522388059</v>
      </c>
      <c r="G27" s="322">
        <v>227.74716691042377</v>
      </c>
      <c r="H27" s="142">
        <v>0.34477611940298508</v>
      </c>
      <c r="I27" s="322">
        <v>660.56537588737626</v>
      </c>
      <c r="J27" s="296"/>
      <c r="K27" s="322">
        <v>8.873266243263263</v>
      </c>
      <c r="L27" s="322">
        <v>55.211434402526976</v>
      </c>
      <c r="M27" s="322">
        <v>210.98655289537095</v>
      </c>
      <c r="N27" s="322">
        <v>157.74695543579134</v>
      </c>
      <c r="O27" s="322">
        <v>135.07083059189634</v>
      </c>
      <c r="P27" s="322">
        <v>92.676336318527433</v>
      </c>
    </row>
    <row r="28" spans="1:16" x14ac:dyDescent="0.2">
      <c r="A28" s="120">
        <v>97225</v>
      </c>
      <c r="B28" s="144" t="s">
        <v>20</v>
      </c>
      <c r="C28" s="322">
        <v>225.90390551537126</v>
      </c>
      <c r="D28" s="145">
        <v>0.13553113553113552</v>
      </c>
      <c r="E28" s="322">
        <v>745.88992226471692</v>
      </c>
      <c r="F28" s="145">
        <v>0.44749694749694757</v>
      </c>
      <c r="G28" s="322">
        <v>695.01066426575937</v>
      </c>
      <c r="H28" s="145">
        <v>0.41697191697191699</v>
      </c>
      <c r="I28" s="324">
        <v>1666.8044920458474</v>
      </c>
      <c r="J28" s="296"/>
      <c r="K28" s="322">
        <v>69.195790878582187</v>
      </c>
      <c r="L28" s="322">
        <v>156.70811463678908</v>
      </c>
      <c r="M28" s="322">
        <v>476.22985487024221</v>
      </c>
      <c r="N28" s="322">
        <v>269.66006739447471</v>
      </c>
      <c r="O28" s="322">
        <v>606.48075534757334</v>
      </c>
      <c r="P28" s="322">
        <v>88.529908918186067</v>
      </c>
    </row>
    <row r="29" spans="1:16" hidden="1" x14ac:dyDescent="0.2">
      <c r="A29" s="120"/>
      <c r="B29" s="153" t="s">
        <v>37</v>
      </c>
      <c r="C29" s="326">
        <v>746.15310572745989</v>
      </c>
      <c r="D29" s="155">
        <v>8.0002296786602603E-2</v>
      </c>
      <c r="E29" s="326">
        <v>4988.1614730653419</v>
      </c>
      <c r="F29" s="155">
        <v>0.53482907398556434</v>
      </c>
      <c r="G29" s="326">
        <v>3592.3314763541139</v>
      </c>
      <c r="H29" s="155">
        <v>0.38516862922783301</v>
      </c>
      <c r="I29" s="326">
        <v>9326.6460551469154</v>
      </c>
      <c r="J29" s="874"/>
      <c r="K29" s="326">
        <v>197.8036573527697</v>
      </c>
      <c r="L29" s="326">
        <v>548.34944837469016</v>
      </c>
      <c r="M29" s="326">
        <v>1986.7104187435268</v>
      </c>
      <c r="N29" s="326">
        <v>3001.4510543218148</v>
      </c>
      <c r="O29" s="326">
        <v>2794.6061433158302</v>
      </c>
      <c r="P29" s="326">
        <v>797.72533303828357</v>
      </c>
    </row>
    <row r="30" spans="1:16" ht="13.5" thickBot="1" x14ac:dyDescent="0.25">
      <c r="A30" s="120"/>
      <c r="B30" s="148" t="s">
        <v>282</v>
      </c>
      <c r="C30" s="325">
        <v>2214.4671310188091</v>
      </c>
      <c r="D30" s="150">
        <v>5.271087466082764E-2</v>
      </c>
      <c r="E30" s="325">
        <v>22602.837850466363</v>
      </c>
      <c r="F30" s="150">
        <v>0.53801446687845356</v>
      </c>
      <c r="G30" s="325">
        <v>17194.275081793534</v>
      </c>
      <c r="H30" s="150">
        <v>0.40927465846071875</v>
      </c>
      <c r="I30" s="325">
        <v>42011.580063278707</v>
      </c>
      <c r="J30" s="874"/>
      <c r="K30" s="325">
        <v>328.66363899979712</v>
      </c>
      <c r="L30" s="325">
        <v>1885.8034920190121</v>
      </c>
      <c r="M30" s="325">
        <v>8451.8716750047042</v>
      </c>
      <c r="N30" s="325">
        <v>14150.966175461657</v>
      </c>
      <c r="O30" s="325">
        <v>13877.467340685482</v>
      </c>
      <c r="P30" s="325">
        <v>3316.8077411080535</v>
      </c>
    </row>
    <row r="31" spans="1:16" x14ac:dyDescent="0.2">
      <c r="A31" s="120">
        <v>97210</v>
      </c>
      <c r="B31" s="134" t="s">
        <v>33</v>
      </c>
      <c r="C31" s="323">
        <v>246.23200829351885</v>
      </c>
      <c r="D31" s="136">
        <v>3.3690810117211943E-2</v>
      </c>
      <c r="E31" s="323">
        <v>3599.9392551734732</v>
      </c>
      <c r="F31" s="136">
        <v>0.49256337841735925</v>
      </c>
      <c r="G31" s="323">
        <v>3462.4095464590951</v>
      </c>
      <c r="H31" s="136">
        <v>0.47374581146542882</v>
      </c>
      <c r="I31" s="323">
        <v>7308.5808099260867</v>
      </c>
      <c r="J31" s="296"/>
      <c r="K31" s="323">
        <v>62.563021143296979</v>
      </c>
      <c r="L31" s="323">
        <v>183.66898715022185</v>
      </c>
      <c r="M31" s="323">
        <v>959.44756947086319</v>
      </c>
      <c r="N31" s="323">
        <v>2640.4916857026101</v>
      </c>
      <c r="O31" s="323">
        <v>2922.8572505769444</v>
      </c>
      <c r="P31" s="323">
        <v>539.5522958821507</v>
      </c>
    </row>
    <row r="32" spans="1:16" x14ac:dyDescent="0.2">
      <c r="A32" s="120">
        <v>97217</v>
      </c>
      <c r="B32" s="141" t="s">
        <v>14</v>
      </c>
      <c r="C32" s="322">
        <v>138.8493351711042</v>
      </c>
      <c r="D32" s="142">
        <v>4.0208260200071962E-2</v>
      </c>
      <c r="E32" s="322">
        <v>1430.4489323352368</v>
      </c>
      <c r="F32" s="142">
        <v>0.41423218053852012</v>
      </c>
      <c r="G32" s="322">
        <v>1883.9557275733991</v>
      </c>
      <c r="H32" s="142">
        <v>0.54555955926140798</v>
      </c>
      <c r="I32" s="322">
        <v>3453.25399507974</v>
      </c>
      <c r="J32" s="296"/>
      <c r="K32" s="322">
        <v>16.981573366250153</v>
      </c>
      <c r="L32" s="322">
        <v>121.86776180485404</v>
      </c>
      <c r="M32" s="322">
        <v>621.32580198868209</v>
      </c>
      <c r="N32" s="322">
        <v>809.1231303465546</v>
      </c>
      <c r="O32" s="322">
        <v>1503.3687009533223</v>
      </c>
      <c r="P32" s="322">
        <v>380.58702662007693</v>
      </c>
    </row>
    <row r="33" spans="1:16" x14ac:dyDescent="0.2">
      <c r="A33" s="120">
        <v>97220</v>
      </c>
      <c r="B33" s="141" t="s">
        <v>28</v>
      </c>
      <c r="C33" s="322">
        <v>75.206433369873352</v>
      </c>
      <c r="D33" s="142">
        <v>1.4557186085448681E-2</v>
      </c>
      <c r="E33" s="322">
        <v>2325.7593816921785</v>
      </c>
      <c r="F33" s="142">
        <v>0.45018106287212328</v>
      </c>
      <c r="G33" s="322">
        <v>2765.3096538659356</v>
      </c>
      <c r="H33" s="142">
        <v>0.53526175104242801</v>
      </c>
      <c r="I33" s="322">
        <v>5166.2754689279873</v>
      </c>
      <c r="J33" s="296"/>
      <c r="K33" s="322">
        <v>5.02368917762242</v>
      </c>
      <c r="L33" s="322">
        <v>70.182744192250937</v>
      </c>
      <c r="M33" s="322">
        <v>840.367974560991</v>
      </c>
      <c r="N33" s="322">
        <v>1485.3914071311874</v>
      </c>
      <c r="O33" s="322">
        <v>2339.507246375962</v>
      </c>
      <c r="P33" s="322">
        <v>425.80240748997358</v>
      </c>
    </row>
    <row r="34" spans="1:16" x14ac:dyDescent="0.2">
      <c r="A34" s="120">
        <v>97226</v>
      </c>
      <c r="B34" s="141" t="s">
        <v>21</v>
      </c>
      <c r="C34" s="322">
        <v>49.313543186673598</v>
      </c>
      <c r="D34" s="142">
        <v>2.6389670745227217E-2</v>
      </c>
      <c r="E34" s="322">
        <v>872.12385789126813</v>
      </c>
      <c r="F34" s="142">
        <v>0.46670873702353327</v>
      </c>
      <c r="G34" s="322">
        <v>947.23097537735543</v>
      </c>
      <c r="H34" s="142">
        <v>0.50690159223123954</v>
      </c>
      <c r="I34" s="322">
        <v>1868.6683764552972</v>
      </c>
      <c r="J34" s="296"/>
      <c r="K34" s="322">
        <v>9.2462893475012997</v>
      </c>
      <c r="L34" s="322">
        <v>40.067253839172295</v>
      </c>
      <c r="M34" s="322">
        <v>283.44343610035207</v>
      </c>
      <c r="N34" s="322">
        <v>588.68042179091606</v>
      </c>
      <c r="O34" s="322">
        <v>818.81028999539296</v>
      </c>
      <c r="P34" s="322">
        <v>128.4206853819625</v>
      </c>
    </row>
    <row r="35" spans="1:16" x14ac:dyDescent="0.2">
      <c r="A35" s="120">
        <v>97232</v>
      </c>
      <c r="B35" s="144" t="s">
        <v>26</v>
      </c>
      <c r="C35" s="322">
        <v>187</v>
      </c>
      <c r="D35" s="145">
        <v>5.0595238095238096E-2</v>
      </c>
      <c r="E35" s="322">
        <v>1924</v>
      </c>
      <c r="F35" s="145">
        <v>0.52056277056277056</v>
      </c>
      <c r="G35" s="322">
        <v>1585</v>
      </c>
      <c r="H35" s="145">
        <v>0.42884199134199136</v>
      </c>
      <c r="I35" s="324">
        <v>3696</v>
      </c>
      <c r="J35" s="296"/>
      <c r="K35" s="322">
        <v>41</v>
      </c>
      <c r="L35" s="322">
        <v>146</v>
      </c>
      <c r="M35" s="322">
        <v>547</v>
      </c>
      <c r="N35" s="322">
        <v>1377</v>
      </c>
      <c r="O35" s="322">
        <v>1138</v>
      </c>
      <c r="P35" s="322">
        <v>447</v>
      </c>
    </row>
    <row r="36" spans="1:16" hidden="1" x14ac:dyDescent="0.2">
      <c r="A36" s="120"/>
      <c r="B36" s="153" t="s">
        <v>38</v>
      </c>
      <c r="C36" s="326">
        <v>696.60132002116995</v>
      </c>
      <c r="D36" s="155">
        <v>3.2410947479262223E-2</v>
      </c>
      <c r="E36" s="326">
        <v>10152.271427092157</v>
      </c>
      <c r="F36" s="155">
        <v>0.4723573248593595</v>
      </c>
      <c r="G36" s="326">
        <v>10643.905903275785</v>
      </c>
      <c r="H36" s="155">
        <v>0.49523172766137818</v>
      </c>
      <c r="I36" s="326">
        <v>21492.778650389115</v>
      </c>
      <c r="J36" s="874"/>
      <c r="K36" s="326">
        <v>134.81457303467084</v>
      </c>
      <c r="L36" s="326">
        <v>561.78674698649911</v>
      </c>
      <c r="M36" s="326">
        <v>3251.5847821208881</v>
      </c>
      <c r="N36" s="326">
        <v>6900.6866449712679</v>
      </c>
      <c r="O36" s="326">
        <v>8722.5434879016211</v>
      </c>
      <c r="P36" s="326">
        <v>1921.3624153741637</v>
      </c>
    </row>
    <row r="37" spans="1:16" x14ac:dyDescent="0.2">
      <c r="A37" s="120">
        <v>97202</v>
      </c>
      <c r="B37" s="158" t="s">
        <v>0</v>
      </c>
      <c r="C37" s="322">
        <v>73.075094523489597</v>
      </c>
      <c r="D37" s="159">
        <v>4.8681541582150115E-2</v>
      </c>
      <c r="E37" s="322">
        <v>717.55683094593246</v>
      </c>
      <c r="F37" s="159">
        <v>0.47802569303583509</v>
      </c>
      <c r="G37" s="322">
        <v>710.45230786725983</v>
      </c>
      <c r="H37" s="159">
        <v>0.47329276538201487</v>
      </c>
      <c r="I37" s="327">
        <v>1501.0842333366818</v>
      </c>
      <c r="J37" s="296"/>
      <c r="K37" s="322">
        <v>6.0895912102908003</v>
      </c>
      <c r="L37" s="322">
        <v>66.985503313198791</v>
      </c>
      <c r="M37" s="322">
        <v>226.32980664914137</v>
      </c>
      <c r="N37" s="322">
        <v>491.22702429679111</v>
      </c>
      <c r="O37" s="322">
        <v>588.66048366144389</v>
      </c>
      <c r="P37" s="322">
        <v>121.79182420581597</v>
      </c>
    </row>
    <row r="38" spans="1:16" x14ac:dyDescent="0.2">
      <c r="A38" s="120">
        <v>97206</v>
      </c>
      <c r="B38" s="141" t="s">
        <v>5</v>
      </c>
      <c r="C38" s="322">
        <v>41.548493929294089</v>
      </c>
      <c r="D38" s="142">
        <v>1.7083426941466678E-2</v>
      </c>
      <c r="E38" s="322">
        <v>1020.4715460194914</v>
      </c>
      <c r="F38" s="142">
        <v>0.41958563244041325</v>
      </c>
      <c r="G38" s="322">
        <v>1370.0735951077293</v>
      </c>
      <c r="H38" s="142">
        <v>0.56333094061812006</v>
      </c>
      <c r="I38" s="322">
        <v>2432.0936350565148</v>
      </c>
      <c r="J38" s="296"/>
      <c r="K38" s="322">
        <v>6.08026740428694</v>
      </c>
      <c r="L38" s="322">
        <v>35.468226525007147</v>
      </c>
      <c r="M38" s="322">
        <v>169.23410941931982</v>
      </c>
      <c r="N38" s="322">
        <v>851.23743660017158</v>
      </c>
      <c r="O38" s="322">
        <v>1039.7123994748056</v>
      </c>
      <c r="P38" s="322">
        <v>330.36119563292368</v>
      </c>
    </row>
    <row r="39" spans="1:16" x14ac:dyDescent="0.2">
      <c r="A39" s="120">
        <v>97207</v>
      </c>
      <c r="B39" s="141" t="s">
        <v>6</v>
      </c>
      <c r="C39" s="322">
        <v>203.70797533727637</v>
      </c>
      <c r="D39" s="142">
        <v>3.074480186254969E-2</v>
      </c>
      <c r="E39" s="322">
        <v>2920.6950115822356</v>
      </c>
      <c r="F39" s="142">
        <v>0.44080841353098155</v>
      </c>
      <c r="G39" s="322">
        <v>3501.3666715739932</v>
      </c>
      <c r="H39" s="142">
        <v>0.52844678460646866</v>
      </c>
      <c r="I39" s="322">
        <v>6625.7696584935056</v>
      </c>
      <c r="J39" s="296"/>
      <c r="K39" s="322">
        <v>39.661929684970019</v>
      </c>
      <c r="L39" s="322">
        <v>164.04604565230633</v>
      </c>
      <c r="M39" s="322">
        <v>607.48183253789318</v>
      </c>
      <c r="N39" s="322">
        <v>2313.2131790443423</v>
      </c>
      <c r="O39" s="322">
        <v>2610.0155393180198</v>
      </c>
      <c r="P39" s="322">
        <v>891.35113225597354</v>
      </c>
    </row>
    <row r="40" spans="1:16" x14ac:dyDescent="0.2">
      <c r="A40" s="120">
        <v>97221</v>
      </c>
      <c r="B40" s="141" t="s">
        <v>27</v>
      </c>
      <c r="C40" s="322">
        <v>121.29032589365471</v>
      </c>
      <c r="D40" s="142">
        <v>2.3718099869089349E-2</v>
      </c>
      <c r="E40" s="322">
        <v>2408.6242907762471</v>
      </c>
      <c r="F40" s="142">
        <v>0.47100204451453431</v>
      </c>
      <c r="G40" s="322">
        <v>2583.915182644103</v>
      </c>
      <c r="H40" s="142">
        <v>0.50527985561637634</v>
      </c>
      <c r="I40" s="322">
        <v>5113.829799314005</v>
      </c>
      <c r="J40" s="296"/>
      <c r="K40" s="322">
        <v>22.71944459759592</v>
      </c>
      <c r="L40" s="322">
        <v>98.570881296058786</v>
      </c>
      <c r="M40" s="322">
        <v>443.43002096525584</v>
      </c>
      <c r="N40" s="322">
        <v>1965.194269810991</v>
      </c>
      <c r="O40" s="322">
        <v>2204.2244710705945</v>
      </c>
      <c r="P40" s="322">
        <v>379.69071157350828</v>
      </c>
    </row>
    <row r="41" spans="1:16" x14ac:dyDescent="0.2">
      <c r="A41" s="120">
        <v>97227</v>
      </c>
      <c r="B41" s="141" t="s">
        <v>22</v>
      </c>
      <c r="C41" s="322">
        <v>42.393592518441771</v>
      </c>
      <c r="D41" s="142">
        <v>1.0228979699370026E-2</v>
      </c>
      <c r="E41" s="322">
        <v>1699.7811857394274</v>
      </c>
      <c r="F41" s="142">
        <v>0.41013337651759824</v>
      </c>
      <c r="G41" s="322">
        <v>2402.2847635919088</v>
      </c>
      <c r="H41" s="142">
        <v>0.57963764378303184</v>
      </c>
      <c r="I41" s="322">
        <v>4144.4595418497775</v>
      </c>
      <c r="J41" s="296"/>
      <c r="K41" s="322">
        <v>3.02811375131727</v>
      </c>
      <c r="L41" s="322">
        <v>39.3654787671245</v>
      </c>
      <c r="M41" s="322">
        <v>366.40176390938956</v>
      </c>
      <c r="N41" s="322">
        <v>1333.3794218300379</v>
      </c>
      <c r="O41" s="322">
        <v>1861.2617733565564</v>
      </c>
      <c r="P41" s="322">
        <v>541.02299023535227</v>
      </c>
    </row>
    <row r="42" spans="1:16" x14ac:dyDescent="0.2">
      <c r="A42" s="120">
        <v>97223</v>
      </c>
      <c r="B42" s="141" t="s">
        <v>18</v>
      </c>
      <c r="C42" s="322">
        <v>187.99221793858902</v>
      </c>
      <c r="D42" s="142">
        <v>5.0936123348017628E-2</v>
      </c>
      <c r="E42" s="322">
        <v>1763.0621520186589</v>
      </c>
      <c r="F42" s="142">
        <v>0.47769823788546256</v>
      </c>
      <c r="G42" s="322">
        <v>1739.6901465452129</v>
      </c>
      <c r="H42" s="142">
        <v>0.47136563876651988</v>
      </c>
      <c r="I42" s="322">
        <v>3690.7445165024606</v>
      </c>
      <c r="J42" s="296"/>
      <c r="K42" s="322">
        <v>27.436702077523805</v>
      </c>
      <c r="L42" s="322">
        <v>160.5555158610652</v>
      </c>
      <c r="M42" s="322">
        <v>520.2811653219328</v>
      </c>
      <c r="N42" s="322">
        <v>1242.7809866967261</v>
      </c>
      <c r="O42" s="322">
        <v>1495.8083503005569</v>
      </c>
      <c r="P42" s="322">
        <v>243.88179624465602</v>
      </c>
    </row>
    <row r="43" spans="1:16" x14ac:dyDescent="0.2">
      <c r="A43" s="120">
        <v>97231</v>
      </c>
      <c r="B43" s="144" t="s">
        <v>29</v>
      </c>
      <c r="C43" s="322">
        <v>109.55453176884429</v>
      </c>
      <c r="D43" s="145">
        <v>3.2468564494257772E-2</v>
      </c>
      <c r="E43" s="322">
        <v>1206.6049808615983</v>
      </c>
      <c r="F43" s="145">
        <v>0.35760028369121982</v>
      </c>
      <c r="G43" s="322">
        <v>2058.0128129806744</v>
      </c>
      <c r="H43" s="145">
        <v>0.60993115181452251</v>
      </c>
      <c r="I43" s="324">
        <v>3374.1723256111168</v>
      </c>
      <c r="J43" s="296"/>
      <c r="K43" s="322">
        <v>35.518229041342252</v>
      </c>
      <c r="L43" s="322">
        <v>74.036302727502033</v>
      </c>
      <c r="M43" s="322">
        <v>296.32351085919822</v>
      </c>
      <c r="N43" s="322">
        <v>910.28147000240006</v>
      </c>
      <c r="O43" s="322">
        <v>1434.9215949411275</v>
      </c>
      <c r="P43" s="322">
        <v>623.09121803954679</v>
      </c>
    </row>
    <row r="44" spans="1:16" hidden="1" x14ac:dyDescent="0.2">
      <c r="A44" s="120"/>
      <c r="B44" s="153" t="s">
        <v>40</v>
      </c>
      <c r="C44" s="326">
        <v>779.56223190958985</v>
      </c>
      <c r="D44" s="155">
        <v>2.899924761663868E-2</v>
      </c>
      <c r="E44" s="326">
        <v>11736.795997943593</v>
      </c>
      <c r="F44" s="155">
        <v>0.43660177396820493</v>
      </c>
      <c r="G44" s="326">
        <v>14365.795480310882</v>
      </c>
      <c r="H44" s="155">
        <v>0.53439897841515638</v>
      </c>
      <c r="I44" s="326">
        <v>26882.153710164064</v>
      </c>
      <c r="J44" s="874"/>
      <c r="K44" s="326">
        <v>140.53427776732701</v>
      </c>
      <c r="L44" s="326">
        <v>639.02795414226284</v>
      </c>
      <c r="M44" s="326">
        <v>2629.482209662131</v>
      </c>
      <c r="N44" s="326">
        <v>9107.313788281459</v>
      </c>
      <c r="O44" s="326">
        <v>11234.604612123105</v>
      </c>
      <c r="P44" s="326">
        <v>3131.1908681877762</v>
      </c>
    </row>
    <row r="45" spans="1:16" ht="13.5" thickBot="1" x14ac:dyDescent="0.25">
      <c r="A45" s="120"/>
      <c r="B45" s="148" t="s">
        <v>41</v>
      </c>
      <c r="C45" s="325">
        <v>1476.1635519307597</v>
      </c>
      <c r="D45" s="150">
        <v>3.0515051492547029E-2</v>
      </c>
      <c r="E45" s="325">
        <v>21889.067425035748</v>
      </c>
      <c r="F45" s="150">
        <v>0.4524878145955808</v>
      </c>
      <c r="G45" s="325">
        <v>25009.701383586667</v>
      </c>
      <c r="H45" s="150">
        <v>0.51699713391187219</v>
      </c>
      <c r="I45" s="325">
        <v>48374.932360553175</v>
      </c>
      <c r="J45" s="874"/>
      <c r="K45" s="325">
        <v>275.34885080199786</v>
      </c>
      <c r="L45" s="325">
        <v>1200.814701128762</v>
      </c>
      <c r="M45" s="325">
        <v>5881.0669917830191</v>
      </c>
      <c r="N45" s="325">
        <v>16008.000433252728</v>
      </c>
      <c r="O45" s="325">
        <v>19957.148100024726</v>
      </c>
      <c r="P45" s="325">
        <v>5052.5532835619397</v>
      </c>
    </row>
    <row r="46" spans="1:16" ht="13.5" thickBot="1" x14ac:dyDescent="0.25">
      <c r="A46" s="120"/>
      <c r="B46" s="161" t="s">
        <v>42</v>
      </c>
      <c r="C46" s="875">
        <v>8060.5144665703137</v>
      </c>
      <c r="D46" s="163">
        <v>5.0367167501193903E-2</v>
      </c>
      <c r="E46" s="875">
        <v>87138.538891837976</v>
      </c>
      <c r="F46" s="163">
        <v>0.54449643411432957</v>
      </c>
      <c r="G46" s="875">
        <v>64836.042249841819</v>
      </c>
      <c r="H46" s="163">
        <v>0.40513639838447663</v>
      </c>
      <c r="I46" s="875">
        <v>160035.09560825009</v>
      </c>
      <c r="J46" s="874"/>
      <c r="K46" s="875">
        <v>1413.8640018452656</v>
      </c>
      <c r="L46" s="875">
        <v>6646.6504647250486</v>
      </c>
      <c r="M46" s="875">
        <v>31380.291464857361</v>
      </c>
      <c r="N46" s="875">
        <v>55758.247426980612</v>
      </c>
      <c r="O46" s="875">
        <v>52203.366316033047</v>
      </c>
      <c r="P46" s="875">
        <v>12632.675933808778</v>
      </c>
    </row>
    <row r="47" spans="1:16" x14ac:dyDescent="0.2">
      <c r="A47" s="120"/>
      <c r="B47" s="166" t="s">
        <v>265</v>
      </c>
      <c r="D47" s="135"/>
      <c r="F47" s="135"/>
      <c r="H47" s="135"/>
      <c r="I47" s="135"/>
      <c r="J47" s="135"/>
    </row>
    <row r="69" spans="3:16" x14ac:dyDescent="0.2">
      <c r="E69" s="876"/>
    </row>
    <row r="70" spans="3:16" x14ac:dyDescent="0.2">
      <c r="C70" s="317"/>
      <c r="D70" s="317"/>
      <c r="E70" s="317"/>
      <c r="K70" s="317"/>
      <c r="L70" s="317"/>
      <c r="M70" s="317"/>
      <c r="N70" s="317"/>
      <c r="O70" s="317"/>
      <c r="P70" s="317"/>
    </row>
    <row r="71" spans="3:16" x14ac:dyDescent="0.2">
      <c r="C71" s="317"/>
      <c r="D71" s="317"/>
      <c r="E71" s="317"/>
      <c r="K71" s="317"/>
      <c r="L71" s="317"/>
      <c r="M71" s="317"/>
      <c r="N71" s="317"/>
      <c r="O71" s="317"/>
      <c r="P71" s="317"/>
    </row>
    <row r="72" spans="3:16" x14ac:dyDescent="0.2">
      <c r="C72" s="317"/>
      <c r="D72" s="317"/>
      <c r="E72" s="317"/>
      <c r="K72" s="317"/>
      <c r="L72" s="317"/>
      <c r="M72" s="317"/>
      <c r="N72" s="317"/>
      <c r="O72" s="317"/>
      <c r="P72" s="317"/>
    </row>
    <row r="73" spans="3:16" x14ac:dyDescent="0.2">
      <c r="C73" s="317"/>
      <c r="D73" s="317"/>
      <c r="E73" s="317"/>
      <c r="K73" s="317"/>
      <c r="L73" s="317"/>
      <c r="M73" s="317"/>
      <c r="N73" s="317"/>
      <c r="O73" s="317"/>
      <c r="P73" s="317"/>
    </row>
  </sheetData>
  <autoFilter ref="A3:P47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F88"/>
  <sheetViews>
    <sheetView zoomScale="90" zoomScaleNormal="90" workbookViewId="0">
      <selection activeCell="B2" sqref="B2"/>
    </sheetView>
  </sheetViews>
  <sheetFormatPr baseColWidth="10" defaultRowHeight="12.75" x14ac:dyDescent="0.2"/>
  <cols>
    <col min="1" max="1" width="13.140625" style="119" customWidth="1"/>
    <col min="2" max="2" width="19.140625" style="119" customWidth="1"/>
    <col min="3" max="3" width="13.5703125" style="120" customWidth="1"/>
    <col min="4" max="4" width="8.7109375" style="119" customWidth="1"/>
    <col min="5" max="5" width="13.5703125" style="121" customWidth="1"/>
    <col min="6" max="6" width="8.7109375" style="122" customWidth="1"/>
    <col min="7" max="7" width="13.5703125" style="121" customWidth="1"/>
    <col min="8" max="8" width="8.7109375" style="122" customWidth="1"/>
    <col min="9" max="9" width="13.5703125" style="121" customWidth="1"/>
    <col min="10" max="13" width="8.7109375" style="122" customWidth="1"/>
    <col min="14" max="14" width="11.42578125" style="119" customWidth="1"/>
    <col min="15" max="15" width="19.140625" style="119" customWidth="1"/>
    <col min="16" max="16" width="11.5703125" style="120" customWidth="1"/>
    <col min="17" max="17" width="8.7109375" style="119" customWidth="1"/>
    <col min="18" max="18" width="12.28515625" style="119" customWidth="1"/>
    <col min="19" max="19" width="11.5703125" style="119" customWidth="1"/>
    <col min="20" max="20" width="9.42578125" style="119" customWidth="1"/>
    <col min="21" max="21" width="8.7109375" style="119" customWidth="1"/>
    <col min="22" max="22" width="11.5703125" style="121" customWidth="1"/>
    <col min="23" max="23" width="8.7109375" style="122" customWidth="1"/>
    <col min="24" max="24" width="12.5703125" style="122" customWidth="1"/>
    <col min="25" max="25" width="11.5703125" style="122" customWidth="1"/>
    <col min="26" max="27" width="11.42578125" style="122" customWidth="1"/>
    <col min="28" max="28" width="11.42578125" style="121" customWidth="1"/>
    <col min="29" max="29" width="8.7109375" style="122" customWidth="1"/>
    <col min="30" max="30" width="12.5703125" style="122" customWidth="1"/>
    <col min="31" max="32" width="11.42578125" style="122" customWidth="1"/>
    <col min="33" max="33" width="8.28515625" style="122" customWidth="1"/>
    <col min="34" max="34" width="11.42578125" style="121" customWidth="1"/>
    <col min="35" max="35" width="8.7109375" style="122" customWidth="1"/>
    <col min="36" max="36" width="12.5703125" style="122" customWidth="1"/>
    <col min="37" max="39" width="11.42578125" style="122" customWidth="1"/>
    <col min="40" max="40" width="3.5703125" style="119" customWidth="1"/>
    <col min="41" max="41" width="19.140625" style="119" customWidth="1"/>
    <col min="42" max="42" width="9.42578125" style="119" customWidth="1"/>
    <col min="43" max="43" width="8.7109375" style="119" customWidth="1"/>
    <col min="44" max="44" width="9.42578125" style="119" customWidth="1"/>
    <col min="45" max="45" width="8.7109375" style="119" customWidth="1"/>
    <col min="46" max="46" width="9.42578125" style="119" customWidth="1"/>
    <col min="47" max="47" width="8.7109375" style="119" customWidth="1"/>
    <col min="48" max="48" width="9.42578125" style="119" customWidth="1"/>
    <col min="49" max="49" width="8.7109375" style="119" customWidth="1"/>
    <col min="50" max="50" width="9.42578125" style="119" customWidth="1"/>
    <col min="51" max="51" width="8.7109375" style="119" customWidth="1"/>
    <col min="52" max="52" width="9.42578125" style="119" customWidth="1"/>
    <col min="53" max="53" width="8.7109375" style="119" customWidth="1"/>
    <col min="54" max="54" width="7.42578125" customWidth="1"/>
    <col min="55" max="55" width="0.42578125" style="119" customWidth="1"/>
    <col min="56" max="56" width="19.140625" style="119" customWidth="1"/>
    <col min="57" max="57" width="13.7109375" style="120" customWidth="1"/>
    <col min="58" max="58" width="8.140625" style="119" customWidth="1"/>
    <col min="59" max="59" width="14.5703125" style="119" customWidth="1"/>
    <col min="60" max="60" width="8.140625" style="119" customWidth="1"/>
    <col min="61" max="61" width="13.42578125" style="119" customWidth="1"/>
    <col min="62" max="62" width="8.140625" style="119" customWidth="1"/>
    <col min="63" max="63" width="10" style="121" customWidth="1"/>
    <col min="64" max="64" width="11.42578125" style="121"/>
    <col min="65" max="65" width="7.42578125" style="122" customWidth="1"/>
    <col min="66" max="66" width="12.28515625" style="122" customWidth="1"/>
    <col min="67" max="67" width="7.42578125" style="122" customWidth="1"/>
    <col min="68" max="68" width="12.28515625" style="122" customWidth="1"/>
    <col min="69" max="69" width="7.42578125" style="122" customWidth="1"/>
    <col min="70" max="70" width="10" style="121" customWidth="1"/>
    <col min="71" max="71" width="11.42578125" style="121"/>
    <col min="72" max="72" width="7.42578125" style="122" customWidth="1"/>
    <col min="73" max="73" width="12.28515625" style="122" customWidth="1"/>
    <col min="74" max="74" width="7.42578125" style="122" customWidth="1"/>
    <col min="75" max="75" width="12.28515625" style="122" customWidth="1"/>
    <col min="76" max="76" width="7.42578125" style="122" customWidth="1"/>
    <col min="77" max="77" width="10" style="121" customWidth="1"/>
    <col min="78" max="78" width="11.42578125" style="121"/>
    <col min="79" max="79" width="7.42578125" style="122" customWidth="1"/>
    <col min="80" max="80" width="12.28515625" style="122" customWidth="1"/>
    <col min="81" max="81" width="7.42578125" style="122" customWidth="1"/>
    <col min="82" max="82" width="12.28515625" style="122" customWidth="1"/>
    <col min="83" max="83" width="7.42578125" style="122" customWidth="1"/>
    <col min="84" max="84" width="10" style="121" customWidth="1"/>
    <col min="85" max="16384" width="11.42578125" style="119"/>
  </cols>
  <sheetData>
    <row r="1" spans="1:84" ht="45" customHeight="1" x14ac:dyDescent="0.2">
      <c r="Z1" s="121"/>
      <c r="AB1" s="122"/>
      <c r="AD1" s="121"/>
    </row>
    <row r="2" spans="1:84" ht="15" x14ac:dyDescent="0.2">
      <c r="C2" s="123" t="s">
        <v>122</v>
      </c>
      <c r="D2" s="124"/>
      <c r="E2" s="125"/>
      <c r="F2" s="125"/>
      <c r="G2" s="126"/>
      <c r="H2" s="127"/>
      <c r="I2" s="126"/>
      <c r="J2" s="127"/>
      <c r="K2" s="189" t="s">
        <v>245</v>
      </c>
      <c r="L2" s="189" t="s">
        <v>246</v>
      </c>
      <c r="M2" s="189"/>
      <c r="P2" s="123" t="s">
        <v>126</v>
      </c>
      <c r="Q2" s="124"/>
      <c r="R2" s="124"/>
      <c r="S2" s="124"/>
      <c r="T2" s="124"/>
      <c r="U2" s="167"/>
      <c r="V2" s="128" t="s">
        <v>130</v>
      </c>
      <c r="W2" s="125"/>
      <c r="X2" s="125"/>
      <c r="Y2" s="125"/>
      <c r="Z2" s="125"/>
      <c r="AA2" s="125"/>
      <c r="AB2" s="128" t="s">
        <v>70</v>
      </c>
      <c r="AC2" s="125"/>
      <c r="AD2" s="125"/>
      <c r="AE2" s="125"/>
      <c r="AF2" s="125"/>
      <c r="AG2" s="125"/>
      <c r="AH2" s="128" t="s">
        <v>197</v>
      </c>
      <c r="AI2" s="125"/>
      <c r="AJ2" s="125"/>
      <c r="AK2" s="125"/>
      <c r="AL2" s="125"/>
      <c r="AM2" s="125"/>
      <c r="AP2" s="124" t="s">
        <v>131</v>
      </c>
      <c r="AQ2" s="167"/>
      <c r="AR2" s="124"/>
      <c r="AS2" s="167"/>
      <c r="AT2" s="124"/>
      <c r="AU2" s="167"/>
      <c r="AV2" s="124"/>
      <c r="AW2" s="167"/>
      <c r="AX2" s="124"/>
      <c r="AY2" s="167"/>
      <c r="AZ2" s="124"/>
      <c r="BA2" s="167"/>
      <c r="BC2" s="189"/>
      <c r="BE2" s="123" t="s">
        <v>132</v>
      </c>
      <c r="BF2" s="124"/>
      <c r="BG2" s="124"/>
      <c r="BH2" s="124"/>
      <c r="BI2" s="124"/>
      <c r="BJ2" s="167"/>
      <c r="BK2" s="128"/>
      <c r="BL2" s="128" t="s">
        <v>130</v>
      </c>
      <c r="BM2" s="125"/>
      <c r="BN2" s="125"/>
      <c r="BO2" s="125"/>
      <c r="BP2" s="125"/>
      <c r="BQ2" s="125"/>
      <c r="BR2" s="128"/>
      <c r="BS2" s="128" t="s">
        <v>70</v>
      </c>
      <c r="BT2" s="125"/>
      <c r="BU2" s="125"/>
      <c r="BV2" s="125"/>
      <c r="BW2" s="125"/>
      <c r="BX2" s="125"/>
      <c r="BY2" s="128"/>
      <c r="BZ2" s="128" t="s">
        <v>274</v>
      </c>
      <c r="CA2" s="125"/>
      <c r="CB2" s="125"/>
      <c r="CC2" s="125"/>
      <c r="CD2" s="125"/>
      <c r="CE2" s="125"/>
      <c r="CF2" s="128"/>
    </row>
    <row r="3" spans="1:84" ht="39" thickBot="1" x14ac:dyDescent="0.25">
      <c r="C3" s="129" t="s">
        <v>123</v>
      </c>
      <c r="D3" s="130" t="s">
        <v>55</v>
      </c>
      <c r="E3" s="131" t="s">
        <v>124</v>
      </c>
      <c r="F3" s="132" t="s">
        <v>55</v>
      </c>
      <c r="G3" s="131" t="s">
        <v>70</v>
      </c>
      <c r="H3" s="132" t="s">
        <v>55</v>
      </c>
      <c r="I3" s="131" t="s">
        <v>198</v>
      </c>
      <c r="J3" s="132" t="s">
        <v>55</v>
      </c>
      <c r="K3" s="190"/>
      <c r="L3" s="316" t="s">
        <v>124</v>
      </c>
      <c r="M3" s="316" t="s">
        <v>70</v>
      </c>
      <c r="P3" s="129" t="s">
        <v>127</v>
      </c>
      <c r="Q3" s="130" t="s">
        <v>55</v>
      </c>
      <c r="R3" s="129" t="s">
        <v>128</v>
      </c>
      <c r="S3" s="130" t="s">
        <v>55</v>
      </c>
      <c r="T3" s="129" t="s">
        <v>129</v>
      </c>
      <c r="U3" s="130" t="s">
        <v>55</v>
      </c>
      <c r="V3" s="131" t="s">
        <v>127</v>
      </c>
      <c r="W3" s="132" t="s">
        <v>55</v>
      </c>
      <c r="X3" s="131" t="s">
        <v>128</v>
      </c>
      <c r="Y3" s="132" t="s">
        <v>55</v>
      </c>
      <c r="Z3" s="131" t="s">
        <v>129</v>
      </c>
      <c r="AA3" s="132" t="s">
        <v>55</v>
      </c>
      <c r="AB3" s="131" t="s">
        <v>127</v>
      </c>
      <c r="AC3" s="132" t="s">
        <v>55</v>
      </c>
      <c r="AD3" s="131" t="s">
        <v>128</v>
      </c>
      <c r="AE3" s="132" t="s">
        <v>55</v>
      </c>
      <c r="AF3" s="131" t="s">
        <v>129</v>
      </c>
      <c r="AG3" s="132" t="s">
        <v>55</v>
      </c>
      <c r="AH3" s="131" t="s">
        <v>127</v>
      </c>
      <c r="AI3" s="132" t="s">
        <v>55</v>
      </c>
      <c r="AJ3" s="131" t="s">
        <v>128</v>
      </c>
      <c r="AK3" s="132" t="s">
        <v>55</v>
      </c>
      <c r="AL3" s="131" t="s">
        <v>129</v>
      </c>
      <c r="AM3" s="132" t="s">
        <v>55</v>
      </c>
      <c r="AP3" s="455" t="s">
        <v>60</v>
      </c>
      <c r="AQ3" s="456" t="s">
        <v>55</v>
      </c>
      <c r="AR3" s="455" t="s">
        <v>61</v>
      </c>
      <c r="AS3" s="456" t="s">
        <v>55</v>
      </c>
      <c r="AT3" s="455" t="s">
        <v>62</v>
      </c>
      <c r="AU3" s="456" t="s">
        <v>55</v>
      </c>
      <c r="AV3" s="455" t="s">
        <v>63</v>
      </c>
      <c r="AW3" s="456" t="s">
        <v>55</v>
      </c>
      <c r="AX3" s="455" t="s">
        <v>97</v>
      </c>
      <c r="AY3" s="456" t="s">
        <v>55</v>
      </c>
      <c r="AZ3" s="129" t="s">
        <v>98</v>
      </c>
      <c r="BA3" s="130" t="s">
        <v>55</v>
      </c>
      <c r="BC3" s="190"/>
      <c r="BE3" s="360" t="s">
        <v>266</v>
      </c>
      <c r="BF3" s="130" t="s">
        <v>55</v>
      </c>
      <c r="BG3" s="129" t="s">
        <v>267</v>
      </c>
      <c r="BH3" s="130" t="s">
        <v>55</v>
      </c>
      <c r="BI3" s="360" t="s">
        <v>318</v>
      </c>
      <c r="BJ3" s="130" t="s">
        <v>55</v>
      </c>
      <c r="BK3" s="131" t="s">
        <v>259</v>
      </c>
      <c r="BL3" s="131" t="s">
        <v>266</v>
      </c>
      <c r="BM3" s="132" t="s">
        <v>55</v>
      </c>
      <c r="BN3" s="131" t="s">
        <v>267</v>
      </c>
      <c r="BO3" s="132" t="s">
        <v>55</v>
      </c>
      <c r="BP3" s="360" t="s">
        <v>318</v>
      </c>
      <c r="BQ3" s="132" t="s">
        <v>55</v>
      </c>
      <c r="BR3" s="131" t="s">
        <v>259</v>
      </c>
      <c r="BS3" s="131" t="s">
        <v>266</v>
      </c>
      <c r="BT3" s="132" t="s">
        <v>55</v>
      </c>
      <c r="BU3" s="131" t="s">
        <v>267</v>
      </c>
      <c r="BV3" s="132" t="s">
        <v>55</v>
      </c>
      <c r="BW3" s="360" t="s">
        <v>318</v>
      </c>
      <c r="BX3" s="132" t="s">
        <v>55</v>
      </c>
      <c r="BY3" s="131" t="s">
        <v>259</v>
      </c>
      <c r="BZ3" s="131" t="s">
        <v>266</v>
      </c>
      <c r="CA3" s="132" t="s">
        <v>55</v>
      </c>
      <c r="CB3" s="131" t="s">
        <v>267</v>
      </c>
      <c r="CC3" s="132" t="s">
        <v>55</v>
      </c>
      <c r="CD3" s="360" t="s">
        <v>318</v>
      </c>
      <c r="CE3" s="132" t="s">
        <v>55</v>
      </c>
      <c r="CF3" s="131" t="s">
        <v>259</v>
      </c>
    </row>
    <row r="4" spans="1:84" x14ac:dyDescent="0.2">
      <c r="A4" s="133">
        <v>97209</v>
      </c>
      <c r="B4" s="134" t="s">
        <v>8</v>
      </c>
      <c r="C4" s="135">
        <v>27383.536005549238</v>
      </c>
      <c r="D4" s="136">
        <v>0.71790001688252414</v>
      </c>
      <c r="E4" s="361">
        <v>15399.162145449349</v>
      </c>
      <c r="F4" s="138">
        <v>0.56235112011570487</v>
      </c>
      <c r="G4" s="361">
        <v>11450.965747662456</v>
      </c>
      <c r="H4" s="138">
        <v>0.41816972597483149</v>
      </c>
      <c r="I4" s="361">
        <v>533.40811243743303</v>
      </c>
      <c r="J4" s="138">
        <v>1.9479153909463649E-2</v>
      </c>
      <c r="K4" s="314"/>
      <c r="L4" s="314">
        <v>0.40371187862497088</v>
      </c>
      <c r="M4" s="314">
        <v>0.30020405333709199</v>
      </c>
      <c r="O4" s="134" t="s">
        <v>8</v>
      </c>
      <c r="P4" s="135">
        <v>16216.937673946652</v>
      </c>
      <c r="Q4" s="136">
        <v>0.59221488673560307</v>
      </c>
      <c r="R4" s="135">
        <v>11119.559706330198</v>
      </c>
      <c r="S4" s="136">
        <v>0.40606734294931207</v>
      </c>
      <c r="T4" s="135">
        <v>47.038625272392672</v>
      </c>
      <c r="U4" s="136">
        <v>1.7177703150849603E-3</v>
      </c>
      <c r="V4" s="191">
        <v>12376.04050602745</v>
      </c>
      <c r="W4" s="138">
        <v>0.80368271917214207</v>
      </c>
      <c r="X4" s="191">
        <v>3010.643733248196</v>
      </c>
      <c r="Y4" s="138">
        <v>0.19550698309504327</v>
      </c>
      <c r="Z4" s="191">
        <v>12.47790617370444</v>
      </c>
      <c r="AA4" s="138">
        <v>8.102977328147572E-4</v>
      </c>
      <c r="AB4" s="191">
        <v>3654.590733910175</v>
      </c>
      <c r="AC4" s="138">
        <v>0.31915131129059621</v>
      </c>
      <c r="AD4" s="191">
        <v>7791.3126273024873</v>
      </c>
      <c r="AE4" s="138">
        <v>0.68040659617665589</v>
      </c>
      <c r="AF4" s="191">
        <v>5.0623864497954596</v>
      </c>
      <c r="AG4" s="138">
        <v>4.4209253274806717E-4</v>
      </c>
      <c r="AH4" s="191">
        <v>186.30643400902505</v>
      </c>
      <c r="AI4" s="138">
        <v>0.34927559154975951</v>
      </c>
      <c r="AJ4" s="191">
        <v>317.60334577951534</v>
      </c>
      <c r="AK4" s="138">
        <v>0.59542278861904097</v>
      </c>
      <c r="AL4" s="191">
        <v>29.49833264889277</v>
      </c>
      <c r="AM4" s="138">
        <v>5.5301619831199744E-2</v>
      </c>
      <c r="AO4" s="134" t="s">
        <v>8</v>
      </c>
      <c r="AP4" s="457">
        <v>1333.6376903579021</v>
      </c>
      <c r="AQ4" s="458">
        <v>4.8702172359612071E-2</v>
      </c>
      <c r="AR4" s="457">
        <v>4217.6973659465621</v>
      </c>
      <c r="AS4" s="458">
        <v>0.15402310954625623</v>
      </c>
      <c r="AT4" s="457">
        <v>8852.0890522006994</v>
      </c>
      <c r="AU4" s="458">
        <v>0.32326318450644337</v>
      </c>
      <c r="AV4" s="457">
        <v>8960.1981955900792</v>
      </c>
      <c r="AW4" s="458">
        <v>0.32721114591535244</v>
      </c>
      <c r="AX4" s="457">
        <v>2916.6967916617764</v>
      </c>
      <c r="AY4" s="458">
        <v>0.10651278896453371</v>
      </c>
      <c r="AZ4" s="135">
        <v>1103.2169097922229</v>
      </c>
      <c r="BA4" s="136">
        <v>4.0287598707802283E-2</v>
      </c>
      <c r="BD4" s="134" t="s">
        <v>8</v>
      </c>
      <c r="BE4" s="139">
        <v>2863.6186810297099</v>
      </c>
      <c r="BF4" s="136">
        <v>0.10803037320425936</v>
      </c>
      <c r="BG4" s="139">
        <v>18677.966628646904</v>
      </c>
      <c r="BH4" s="136">
        <v>0.70462862913852198</v>
      </c>
      <c r="BI4" s="139">
        <v>4965.9476747304489</v>
      </c>
      <c r="BJ4" s="136">
        <v>0.18734099765721862</v>
      </c>
      <c r="BK4" s="47">
        <v>26507.532984407062</v>
      </c>
      <c r="BL4" s="703">
        <v>1565.1241477713902</v>
      </c>
      <c r="BM4" s="138">
        <v>0.10273912309244758</v>
      </c>
      <c r="BN4" s="703">
        <v>11207.250821752257</v>
      </c>
      <c r="BO4" s="138">
        <v>0.73567526470246625</v>
      </c>
      <c r="BP4" s="703">
        <v>2461.5894703231597</v>
      </c>
      <c r="BQ4" s="138">
        <v>0.16158561220508624</v>
      </c>
      <c r="BR4" s="47">
        <v>15233.964439846806</v>
      </c>
      <c r="BS4" s="703">
        <v>1298.4945332583197</v>
      </c>
      <c r="BT4" s="138">
        <v>0.11518043538085126</v>
      </c>
      <c r="BU4" s="703">
        <v>7470.7158068946464</v>
      </c>
      <c r="BV4" s="138">
        <v>0.66267533455495176</v>
      </c>
      <c r="BW4" s="703">
        <v>2504.3582044072887</v>
      </c>
      <c r="BX4" s="138">
        <v>0.22214423006419709</v>
      </c>
      <c r="BY4" s="47">
        <v>11273.568544560254</v>
      </c>
      <c r="BZ4" s="703">
        <v>59.752724107902885</v>
      </c>
      <c r="CA4" s="138">
        <v>0.11202065119493597</v>
      </c>
      <c r="CB4" s="703">
        <v>333.75512286781981</v>
      </c>
      <c r="CC4" s="138">
        <v>0.6257031250288082</v>
      </c>
      <c r="CD4" s="703">
        <v>139.90026546171043</v>
      </c>
      <c r="CE4" s="138">
        <v>0.26227622377625581</v>
      </c>
      <c r="CF4" s="47">
        <v>533.40811243743315</v>
      </c>
    </row>
    <row r="5" spans="1:84" x14ac:dyDescent="0.2">
      <c r="A5" s="140">
        <v>97213</v>
      </c>
      <c r="B5" s="141" t="s">
        <v>10</v>
      </c>
      <c r="C5" s="135">
        <v>12421.603422673144</v>
      </c>
      <c r="D5" s="142">
        <v>0.73351425840129481</v>
      </c>
      <c r="E5" s="362">
        <v>8294.0765381254405</v>
      </c>
      <c r="F5" s="143">
        <v>0.66771384143421197</v>
      </c>
      <c r="G5" s="362">
        <v>3867.7093090834619</v>
      </c>
      <c r="H5" s="143">
        <v>0.3113695694087073</v>
      </c>
      <c r="I5" s="362">
        <v>259.8175754642424</v>
      </c>
      <c r="J5" s="143">
        <v>2.0916589157080764E-2</v>
      </c>
      <c r="K5" s="314"/>
      <c r="L5" s="314">
        <v>0.48977762322389573</v>
      </c>
      <c r="M5" s="314">
        <v>0.22839401879355842</v>
      </c>
      <c r="O5" s="141" t="s">
        <v>10</v>
      </c>
      <c r="P5" s="135">
        <v>8716.3525354791891</v>
      </c>
      <c r="Q5" s="142">
        <v>0.70170913036631299</v>
      </c>
      <c r="R5" s="135">
        <v>3671.9217328619388</v>
      </c>
      <c r="S5" s="142">
        <v>0.29560770923982183</v>
      </c>
      <c r="T5" s="135">
        <v>33.329154332017531</v>
      </c>
      <c r="U5" s="142">
        <v>2.6831603938652433E-3</v>
      </c>
      <c r="V5" s="344">
        <v>7252.7372988141969</v>
      </c>
      <c r="W5" s="143">
        <v>0.87444783822231298</v>
      </c>
      <c r="X5" s="344">
        <v>1016.4062646765117</v>
      </c>
      <c r="Y5" s="143">
        <v>0.1225460435534191</v>
      </c>
      <c r="Z5" s="344">
        <v>24.932974634731963</v>
      </c>
      <c r="AA5" s="143">
        <v>3.0061182242679318E-3</v>
      </c>
      <c r="AB5" s="344">
        <v>1378.3550206177774</v>
      </c>
      <c r="AC5" s="143">
        <v>0.35637502988672348</v>
      </c>
      <c r="AD5" s="344">
        <v>2480.9581087683987</v>
      </c>
      <c r="AE5" s="143">
        <v>0.64145412969422866</v>
      </c>
      <c r="AF5" s="344">
        <v>8.3961796972855698</v>
      </c>
      <c r="AG5" s="143">
        <v>2.1708404190477356E-3</v>
      </c>
      <c r="AH5" s="344">
        <v>85.260216047214243</v>
      </c>
      <c r="AI5" s="143">
        <v>0.32815415159991074</v>
      </c>
      <c r="AJ5" s="344">
        <v>174.55735941702812</v>
      </c>
      <c r="AK5" s="143">
        <v>0.67184584840008921</v>
      </c>
      <c r="AL5" s="344">
        <v>0</v>
      </c>
      <c r="AM5" s="143">
        <v>0</v>
      </c>
      <c r="AO5" s="141" t="s">
        <v>10</v>
      </c>
      <c r="AP5" s="457">
        <v>193.02384139471528</v>
      </c>
      <c r="AQ5" s="459">
        <v>1.5539365959984602E-2</v>
      </c>
      <c r="AR5" s="457">
        <v>1512.6681099693103</v>
      </c>
      <c r="AS5" s="459">
        <v>0.12177720206460932</v>
      </c>
      <c r="AT5" s="457">
        <v>3747.8560395566992</v>
      </c>
      <c r="AU5" s="459">
        <v>0.30172079336518987</v>
      </c>
      <c r="AV5" s="457">
        <v>5292.3895258425609</v>
      </c>
      <c r="AW5" s="459">
        <v>0.42606331451399954</v>
      </c>
      <c r="AX5" s="457">
        <v>1371.4111047854135</v>
      </c>
      <c r="AY5" s="459">
        <v>0.1104053203213828</v>
      </c>
      <c r="AZ5" s="135">
        <v>304.25480112444592</v>
      </c>
      <c r="BA5" s="142">
        <v>2.449400377483392E-2</v>
      </c>
      <c r="BD5" s="141" t="s">
        <v>10</v>
      </c>
      <c r="BE5" s="139">
        <v>363.91572794429055</v>
      </c>
      <c r="BF5" s="142">
        <v>3.1232083972939889E-2</v>
      </c>
      <c r="BG5" s="139">
        <v>5171.9686288570465</v>
      </c>
      <c r="BH5" s="142">
        <v>0.44387023180982665</v>
      </c>
      <c r="BI5" s="139">
        <v>6116.0991694851109</v>
      </c>
      <c r="BJ5" s="142">
        <v>0.5248976842172336</v>
      </c>
      <c r="BK5" s="30">
        <v>11651.983526286447</v>
      </c>
      <c r="BL5" s="703">
        <v>225.74895882918423</v>
      </c>
      <c r="BM5" s="143">
        <v>2.8324737344682171E-2</v>
      </c>
      <c r="BN5" s="703">
        <v>3804.0449437944953</v>
      </c>
      <c r="BO5" s="143">
        <v>0.47729377995437244</v>
      </c>
      <c r="BP5" s="703">
        <v>3940.2344186298437</v>
      </c>
      <c r="BQ5" s="143">
        <v>0.4943814827009454</v>
      </c>
      <c r="BR5" s="30">
        <v>7970.0283212535232</v>
      </c>
      <c r="BS5" s="703">
        <v>138.16676911510629</v>
      </c>
      <c r="BT5" s="143">
        <v>3.7525380245322877E-2</v>
      </c>
      <c r="BU5" s="703">
        <v>1367.9236850625516</v>
      </c>
      <c r="BV5" s="143">
        <v>0.37152100144855482</v>
      </c>
      <c r="BW5" s="703">
        <v>2175.8647508552676</v>
      </c>
      <c r="BX5" s="143">
        <v>0.59095361830612225</v>
      </c>
      <c r="BY5" s="30">
        <v>3681.9552050329257</v>
      </c>
      <c r="BZ5" s="703">
        <v>5.01831436431371</v>
      </c>
      <c r="CA5" s="143">
        <v>1.9892106564476202E-2</v>
      </c>
      <c r="CB5" s="703">
        <v>104.87531106623696</v>
      </c>
      <c r="CC5" s="143">
        <v>0.41571545986587016</v>
      </c>
      <c r="CD5" s="703">
        <v>142.38304260598272</v>
      </c>
      <c r="CE5" s="143">
        <v>0.56439243356965352</v>
      </c>
      <c r="CF5" s="30">
        <v>252.27666803653341</v>
      </c>
    </row>
    <row r="6" spans="1:84" x14ac:dyDescent="0.2">
      <c r="A6" s="140">
        <v>97224</v>
      </c>
      <c r="B6" s="141" t="s">
        <v>19</v>
      </c>
      <c r="C6" s="135">
        <v>5685.0590113313337</v>
      </c>
      <c r="D6" s="142">
        <v>0.82311463025690657</v>
      </c>
      <c r="E6" s="362">
        <v>4227.500839341923</v>
      </c>
      <c r="F6" s="143">
        <v>0.74361599957287372</v>
      </c>
      <c r="G6" s="362">
        <v>1399.9481022294835</v>
      </c>
      <c r="H6" s="143">
        <v>0.2462504082084527</v>
      </c>
      <c r="I6" s="362">
        <v>57.610069759927207</v>
      </c>
      <c r="J6" s="143">
        <v>1.013359221867356E-2</v>
      </c>
      <c r="K6" s="314"/>
      <c r="L6" s="314">
        <v>0.61208120854154591</v>
      </c>
      <c r="M6" s="314">
        <v>0.20269231370311286</v>
      </c>
      <c r="O6" s="141" t="s">
        <v>19</v>
      </c>
      <c r="P6" s="135">
        <v>4638.3131295283192</v>
      </c>
      <c r="Q6" s="142">
        <v>0.81587774555784487</v>
      </c>
      <c r="R6" s="135">
        <v>1026.7345728800328</v>
      </c>
      <c r="S6" s="142">
        <v>0.18060227182049796</v>
      </c>
      <c r="T6" s="135">
        <v>20.011308922983051</v>
      </c>
      <c r="U6" s="142">
        <v>3.5199826216573923E-3</v>
      </c>
      <c r="V6" s="344">
        <v>3901.9168470370651</v>
      </c>
      <c r="W6" s="143">
        <v>0.9229842867741358</v>
      </c>
      <c r="X6" s="344">
        <v>313.07408467609747</v>
      </c>
      <c r="Y6" s="143">
        <v>7.4056539921310199E-2</v>
      </c>
      <c r="Z6" s="344">
        <v>12.509907628761269</v>
      </c>
      <c r="AA6" s="143">
        <v>2.9591733045542419E-3</v>
      </c>
      <c r="AB6" s="344">
        <v>708.82616894356738</v>
      </c>
      <c r="AC6" s="143">
        <v>0.50632317570539098</v>
      </c>
      <c r="AD6" s="344">
        <v>686.11738345375261</v>
      </c>
      <c r="AE6" s="143">
        <v>0.49010201332540704</v>
      </c>
      <c r="AF6" s="344">
        <v>5.0045498321636597</v>
      </c>
      <c r="AG6" s="143">
        <v>3.5748109692021277E-3</v>
      </c>
      <c r="AH6" s="344">
        <v>27.570113547686294</v>
      </c>
      <c r="AI6" s="143">
        <v>0.47856414100133055</v>
      </c>
      <c r="AJ6" s="344">
        <v>27.543104750182799</v>
      </c>
      <c r="AK6" s="143">
        <v>0.47809532022718387</v>
      </c>
      <c r="AL6" s="344">
        <v>2.4968514620581201</v>
      </c>
      <c r="AM6" s="143">
        <v>4.3340538771485686E-2</v>
      </c>
      <c r="AO6" s="141" t="s">
        <v>19</v>
      </c>
      <c r="AP6" s="457">
        <v>62.698814774845701</v>
      </c>
      <c r="AQ6" s="459">
        <v>1.1028700783910213E-2</v>
      </c>
      <c r="AR6" s="457">
        <v>413.12182758112544</v>
      </c>
      <c r="AS6" s="459">
        <v>7.2667992848922086E-2</v>
      </c>
      <c r="AT6" s="457">
        <v>1652.9013157638153</v>
      </c>
      <c r="AU6" s="459">
        <v>0.29074479481554877</v>
      </c>
      <c r="AV6" s="457">
        <v>2564.5722168261645</v>
      </c>
      <c r="AW6" s="459">
        <v>0.45110740481576639</v>
      </c>
      <c r="AX6" s="457">
        <v>751.23872367116508</v>
      </c>
      <c r="AY6" s="459">
        <v>0.13214264305327572</v>
      </c>
      <c r="AZ6" s="135">
        <v>240.52611271421804</v>
      </c>
      <c r="BA6" s="142">
        <v>4.2308463682576861E-2</v>
      </c>
      <c r="BD6" s="141" t="s">
        <v>19</v>
      </c>
      <c r="BE6" s="139">
        <v>90.265750561428376</v>
      </c>
      <c r="BF6" s="142">
        <v>1.6427815883103585E-2</v>
      </c>
      <c r="BG6" s="139">
        <v>3008.2896756700102</v>
      </c>
      <c r="BH6" s="142">
        <v>0.54749036713893917</v>
      </c>
      <c r="BI6" s="139">
        <v>2396.134263727221</v>
      </c>
      <c r="BJ6" s="142">
        <v>0.43608181697795734</v>
      </c>
      <c r="BK6" s="30">
        <v>5494.6896899586591</v>
      </c>
      <c r="BL6" s="703">
        <v>67.713414832066064</v>
      </c>
      <c r="BM6" s="143">
        <v>1.6486224485126641E-2</v>
      </c>
      <c r="BN6" s="703">
        <v>2231.6887320615197</v>
      </c>
      <c r="BO6" s="143">
        <v>0.54335055334221216</v>
      </c>
      <c r="BP6" s="703">
        <v>1807.8702545683147</v>
      </c>
      <c r="BQ6" s="143">
        <v>0.44016322217266141</v>
      </c>
      <c r="BR6" s="30">
        <v>4107.2724014618998</v>
      </c>
      <c r="BS6" s="703">
        <v>22.552335729362319</v>
      </c>
      <c r="BT6" s="143">
        <v>1.6254904646458141E-2</v>
      </c>
      <c r="BU6" s="703">
        <v>776.60094360849064</v>
      </c>
      <c r="BV6" s="143">
        <v>0.55974575929490078</v>
      </c>
      <c r="BW6" s="703">
        <v>588.26400915890599</v>
      </c>
      <c r="BX6" s="143">
        <v>0.42399933605864121</v>
      </c>
      <c r="BY6" s="30">
        <v>1387.4172884967588</v>
      </c>
      <c r="BZ6" s="703">
        <v>0</v>
      </c>
      <c r="CA6" s="143">
        <v>0</v>
      </c>
      <c r="CB6" s="703">
        <v>27.578588348480061</v>
      </c>
      <c r="CC6" s="143">
        <v>0.50058868924239464</v>
      </c>
      <c r="CD6" s="703">
        <v>27.513723845425663</v>
      </c>
      <c r="CE6" s="143">
        <v>0.49941131075760531</v>
      </c>
      <c r="CF6" s="30">
        <v>55.092312193905727</v>
      </c>
    </row>
    <row r="7" spans="1:84" x14ac:dyDescent="0.2">
      <c r="A7" s="140">
        <v>97229</v>
      </c>
      <c r="B7" s="144" t="s">
        <v>24</v>
      </c>
      <c r="C7" s="135">
        <v>7453.6781009036604</v>
      </c>
      <c r="D7" s="145">
        <v>0.82218772854819522</v>
      </c>
      <c r="E7" s="363">
        <v>4372.989296620025</v>
      </c>
      <c r="F7" s="146">
        <v>0.58668877799939567</v>
      </c>
      <c r="G7" s="363">
        <v>2664.7578042328828</v>
      </c>
      <c r="H7" s="146">
        <v>0.35750910733719721</v>
      </c>
      <c r="I7" s="363">
        <v>415.93100005075178</v>
      </c>
      <c r="J7" s="146">
        <v>5.5802114663406996E-2</v>
      </c>
      <c r="K7" s="314"/>
      <c r="L7" s="314">
        <v>0.48236831374803951</v>
      </c>
      <c r="M7" s="314">
        <v>0.29393960089686305</v>
      </c>
      <c r="O7" s="144" t="s">
        <v>24</v>
      </c>
      <c r="P7" s="135">
        <v>4108.6855467327523</v>
      </c>
      <c r="Q7" s="145">
        <v>0.55122927112114328</v>
      </c>
      <c r="R7" s="135">
        <v>3320.4591640260073</v>
      </c>
      <c r="S7" s="145">
        <v>0.44547928137967824</v>
      </c>
      <c r="T7" s="135">
        <v>24.533390144899577</v>
      </c>
      <c r="U7" s="145">
        <v>3.2914474991783218E-3</v>
      </c>
      <c r="V7" s="345">
        <v>3430.9189216571467</v>
      </c>
      <c r="W7" s="146">
        <v>0.78457061953226725</v>
      </c>
      <c r="X7" s="345">
        <v>937.15550722248895</v>
      </c>
      <c r="Y7" s="146">
        <v>0.21430546558776992</v>
      </c>
      <c r="Z7" s="345">
        <v>4.9148677403888694</v>
      </c>
      <c r="AA7" s="146">
        <v>1.1239148799627005E-3</v>
      </c>
      <c r="AB7" s="345">
        <v>626.06383583091883</v>
      </c>
      <c r="AC7" s="146">
        <v>0.23494211550349395</v>
      </c>
      <c r="AD7" s="345">
        <v>2028.8246814968729</v>
      </c>
      <c r="AE7" s="146">
        <v>0.76135425075935592</v>
      </c>
      <c r="AF7" s="345">
        <v>9.8692869050916006</v>
      </c>
      <c r="AG7" s="146">
        <v>3.7036337371503529E-3</v>
      </c>
      <c r="AH7" s="345">
        <v>51.702789244686869</v>
      </c>
      <c r="AI7" s="146">
        <v>0.12430616914434872</v>
      </c>
      <c r="AJ7" s="345">
        <v>354.47897530664574</v>
      </c>
      <c r="AK7" s="146">
        <v>0.85225428079030496</v>
      </c>
      <c r="AL7" s="345">
        <v>9.7492354994191093</v>
      </c>
      <c r="AM7" s="146">
        <v>2.3439550065346201E-2</v>
      </c>
      <c r="AO7" s="144" t="s">
        <v>24</v>
      </c>
      <c r="AP7" s="457">
        <v>706.7085413164159</v>
      </c>
      <c r="AQ7" s="460">
        <v>9.4813397057049831E-2</v>
      </c>
      <c r="AR7" s="457">
        <v>971.91435583040459</v>
      </c>
      <c r="AS7" s="460">
        <v>0.13039392668601729</v>
      </c>
      <c r="AT7" s="457">
        <v>1903.6659507398215</v>
      </c>
      <c r="AU7" s="460">
        <v>0.25539953898854673</v>
      </c>
      <c r="AV7" s="457">
        <v>2475.7435301971386</v>
      </c>
      <c r="AW7" s="460">
        <v>0.3321505834679106</v>
      </c>
      <c r="AX7" s="457">
        <v>970.63573411848154</v>
      </c>
      <c r="AY7" s="460">
        <v>0.13022238430189315</v>
      </c>
      <c r="AZ7" s="135">
        <v>425.00998870139767</v>
      </c>
      <c r="BA7" s="145">
        <v>5.7020169498582289E-2</v>
      </c>
      <c r="BD7" s="144" t="s">
        <v>24</v>
      </c>
      <c r="BE7" s="139">
        <v>301.26915024111594</v>
      </c>
      <c r="BF7" s="145">
        <v>4.3496008449954014E-2</v>
      </c>
      <c r="BG7" s="139">
        <v>4041.404236013133</v>
      </c>
      <c r="BH7" s="145">
        <v>0.58348142403103842</v>
      </c>
      <c r="BI7" s="139">
        <v>2583.6897669935388</v>
      </c>
      <c r="BJ7" s="145">
        <v>0.37302256751900748</v>
      </c>
      <c r="BK7" s="31">
        <v>6926.3631532477884</v>
      </c>
      <c r="BL7" s="703">
        <v>222.78655028657553</v>
      </c>
      <c r="BM7" s="146">
        <v>5.1590055491363931E-2</v>
      </c>
      <c r="BN7" s="703">
        <v>2703.0876165833897</v>
      </c>
      <c r="BO7" s="146">
        <v>0.62594640456605133</v>
      </c>
      <c r="BP7" s="703">
        <v>1392.5268924944612</v>
      </c>
      <c r="BQ7" s="146">
        <v>0.32246353994258481</v>
      </c>
      <c r="BR7" s="31">
        <v>4318.4010593644261</v>
      </c>
      <c r="BS7" s="703">
        <v>78.48259995454039</v>
      </c>
      <c r="BT7" s="146">
        <v>3.0093458849962271E-2</v>
      </c>
      <c r="BU7" s="703">
        <v>1338.3166194297432</v>
      </c>
      <c r="BV7" s="146">
        <v>0.51316567160565407</v>
      </c>
      <c r="BW7" s="703">
        <v>1191.1628744990778</v>
      </c>
      <c r="BX7" s="146">
        <v>0.45674086954438353</v>
      </c>
      <c r="BY7" s="31">
        <v>2607.9620938833618</v>
      </c>
      <c r="BZ7" s="703">
        <v>22.167255289236678</v>
      </c>
      <c r="CA7" s="146">
        <v>5.3617486596208179E-2</v>
      </c>
      <c r="CB7" s="703">
        <v>182.9704781407213</v>
      </c>
      <c r="CC7" s="146">
        <v>0.44256345818218545</v>
      </c>
      <c r="CD7" s="703">
        <v>208.29558275991997</v>
      </c>
      <c r="CE7" s="146">
        <v>0.50381905522160642</v>
      </c>
      <c r="CF7" s="31">
        <v>413.43331618987793</v>
      </c>
    </row>
    <row r="8" spans="1:84" ht="13.5" thickBot="1" x14ac:dyDescent="0.25">
      <c r="A8" s="147"/>
      <c r="B8" s="148" t="s">
        <v>34</v>
      </c>
      <c r="C8" s="149">
        <v>52943.876540457379</v>
      </c>
      <c r="D8" s="150">
        <v>0.74515585243523486</v>
      </c>
      <c r="E8" s="364">
        <v>32293.728819536736</v>
      </c>
      <c r="F8" s="152">
        <v>0.6099615466362629</v>
      </c>
      <c r="G8" s="364">
        <v>19383.380963208285</v>
      </c>
      <c r="H8" s="152">
        <v>0.3661118571171561</v>
      </c>
      <c r="I8" s="364">
        <v>1266.7667577123543</v>
      </c>
      <c r="J8" s="152">
        <v>2.3926596246580979E-2</v>
      </c>
      <c r="K8" s="315"/>
      <c r="L8" s="314">
        <v>0.45451641623645872</v>
      </c>
      <c r="M8" s="314">
        <v>0.27281039297678139</v>
      </c>
      <c r="O8" s="148" t="s">
        <v>34</v>
      </c>
      <c r="P8" s="68">
        <v>33680.28888568691</v>
      </c>
      <c r="Q8" s="150">
        <v>0.63615078997757024</v>
      </c>
      <c r="R8" s="151">
        <v>19138.675176098179</v>
      </c>
      <c r="S8" s="150">
        <v>0.36148987242128455</v>
      </c>
      <c r="T8" s="151">
        <v>124.91247867229283</v>
      </c>
      <c r="U8" s="150">
        <v>2.3593376011452473E-3</v>
      </c>
      <c r="V8" s="346">
        <v>26961.613573535858</v>
      </c>
      <c r="W8" s="152">
        <v>0.83488697524532662</v>
      </c>
      <c r="X8" s="346">
        <v>5277.2795898232944</v>
      </c>
      <c r="Y8" s="152">
        <v>0.16341499674174195</v>
      </c>
      <c r="Z8" s="346">
        <v>54.835656177586543</v>
      </c>
      <c r="AA8" s="152">
        <v>1.6980280129314958E-3</v>
      </c>
      <c r="AB8" s="346">
        <v>6367.8357593024393</v>
      </c>
      <c r="AC8" s="152">
        <v>0.32852038410581041</v>
      </c>
      <c r="AD8" s="346">
        <v>12987.212801021513</v>
      </c>
      <c r="AE8" s="152">
        <v>0.67001793060109693</v>
      </c>
      <c r="AF8" s="346">
        <v>28.33240288433629</v>
      </c>
      <c r="AG8" s="152">
        <v>1.4616852930927891E-3</v>
      </c>
      <c r="AH8" s="346">
        <v>350.83955284861241</v>
      </c>
      <c r="AI8" s="152">
        <v>0.27695670944364786</v>
      </c>
      <c r="AJ8" s="346">
        <v>874.182785253372</v>
      </c>
      <c r="AK8" s="152">
        <v>0.69008977377339209</v>
      </c>
      <c r="AL8" s="346">
        <v>41.744419610370002</v>
      </c>
      <c r="AM8" s="152">
        <v>3.2953516782960088E-2</v>
      </c>
      <c r="AO8" s="148" t="s">
        <v>34</v>
      </c>
      <c r="AP8" s="461">
        <v>2296.0688878438787</v>
      </c>
      <c r="AQ8" s="462">
        <v>4.336797827959054E-2</v>
      </c>
      <c r="AR8" s="461">
        <v>7115.4016593274018</v>
      </c>
      <c r="AS8" s="462">
        <v>0.13439517701145523</v>
      </c>
      <c r="AT8" s="461">
        <v>16156.512358261036</v>
      </c>
      <c r="AU8" s="462">
        <v>0.30516300305125826</v>
      </c>
      <c r="AV8" s="461">
        <v>19292.903468455941</v>
      </c>
      <c r="AW8" s="462">
        <v>0.364402924929631</v>
      </c>
      <c r="AX8" s="461">
        <v>6009.9823542368358</v>
      </c>
      <c r="AY8" s="462">
        <v>0.11351609944247797</v>
      </c>
      <c r="AZ8" s="151">
        <v>2073.0078123322846</v>
      </c>
      <c r="BA8" s="150">
        <v>3.9154817285587E-2</v>
      </c>
      <c r="BD8" s="148" t="s">
        <v>34</v>
      </c>
      <c r="BE8" s="149">
        <v>3619.0693097765447</v>
      </c>
      <c r="BF8" s="150">
        <v>7.155058466137057E-2</v>
      </c>
      <c r="BG8" s="149">
        <v>30899.629169187094</v>
      </c>
      <c r="BH8" s="150">
        <v>0.61089919634929157</v>
      </c>
      <c r="BI8" s="149">
        <v>16061.87087493632</v>
      </c>
      <c r="BJ8" s="150">
        <v>0.31755021898933777</v>
      </c>
      <c r="BK8" s="48">
        <v>50580.569353899962</v>
      </c>
      <c r="BL8" s="704">
        <v>2081.3730717192161</v>
      </c>
      <c r="BM8" s="152">
        <v>6.5804458925220785E-2</v>
      </c>
      <c r="BN8" s="704">
        <v>19946.072114191662</v>
      </c>
      <c r="BO8" s="152">
        <v>0.63061279161916761</v>
      </c>
      <c r="BP8" s="704">
        <v>9602.2210360157806</v>
      </c>
      <c r="BQ8" s="152">
        <v>0.30358274945561153</v>
      </c>
      <c r="BR8" s="48">
        <v>31629.666221926658</v>
      </c>
      <c r="BS8" s="704">
        <v>1537.6962380573286</v>
      </c>
      <c r="BT8" s="152">
        <v>8.1141053138675034E-2</v>
      </c>
      <c r="BU8" s="704">
        <v>10953.557054995432</v>
      </c>
      <c r="BV8" s="152">
        <v>0.57799657244382052</v>
      </c>
      <c r="BW8" s="704">
        <v>6459.649838920539</v>
      </c>
      <c r="BX8" s="152">
        <v>0.34086237441750433</v>
      </c>
      <c r="BY8" s="48">
        <v>18950.9031319733</v>
      </c>
      <c r="BZ8" s="704">
        <v>86.938293761453266</v>
      </c>
      <c r="CA8" s="152">
        <v>6.9317152167976973E-2</v>
      </c>
      <c r="CB8" s="704">
        <v>649.17950042325811</v>
      </c>
      <c r="CC8" s="152">
        <v>0.51760015372100676</v>
      </c>
      <c r="CD8" s="704">
        <v>518.09261467303872</v>
      </c>
      <c r="CE8" s="152">
        <v>0.41308269411101634</v>
      </c>
      <c r="CF8" s="48">
        <v>1254.2104088577501</v>
      </c>
    </row>
    <row r="9" spans="1:84" x14ac:dyDescent="0.2">
      <c r="A9" s="140">
        <v>97212</v>
      </c>
      <c r="B9" s="134" t="s">
        <v>9</v>
      </c>
      <c r="C9" s="135">
        <v>3411.0563637410178</v>
      </c>
      <c r="D9" s="136">
        <v>0.79585658814167437</v>
      </c>
      <c r="E9" s="365">
        <v>2912.7090829223498</v>
      </c>
      <c r="F9" s="138">
        <v>0.85390236112307627</v>
      </c>
      <c r="G9" s="365">
        <v>453.23626216013662</v>
      </c>
      <c r="H9" s="138">
        <v>0.13287269802339399</v>
      </c>
      <c r="I9" s="365">
        <v>45.111018658531385</v>
      </c>
      <c r="J9" s="138">
        <v>1.3224940853529798E-2</v>
      </c>
      <c r="K9" s="314"/>
      <c r="L9" s="314">
        <v>0.67958381972953141</v>
      </c>
      <c r="M9" s="314">
        <v>0.10574761210607735</v>
      </c>
      <c r="O9" s="134" t="s">
        <v>9</v>
      </c>
      <c r="P9" s="135">
        <v>3165.6076248767758</v>
      </c>
      <c r="Q9" s="136">
        <v>0.9280431887689331</v>
      </c>
      <c r="R9" s="135">
        <v>222.88438458128783</v>
      </c>
      <c r="S9" s="136">
        <v>6.5341747779518719E-2</v>
      </c>
      <c r="T9" s="135">
        <v>22.564354282954373</v>
      </c>
      <c r="U9" s="136">
        <v>6.6150634515482771E-3</v>
      </c>
      <c r="V9" s="191">
        <v>2837.5752075218434</v>
      </c>
      <c r="W9" s="138">
        <v>0.97420481302405804</v>
      </c>
      <c r="X9" s="191">
        <v>52.569521117552362</v>
      </c>
      <c r="Y9" s="138">
        <v>1.8048325329081214E-2</v>
      </c>
      <c r="Z9" s="191">
        <v>22.564354282954373</v>
      </c>
      <c r="AA9" s="138">
        <v>7.7468616468608434E-3</v>
      </c>
      <c r="AB9" s="191">
        <v>305.48070745718678</v>
      </c>
      <c r="AC9" s="138">
        <v>0.67399882348613771</v>
      </c>
      <c r="AD9" s="191">
        <v>147.75555470294978</v>
      </c>
      <c r="AE9" s="138">
        <v>0.32600117651386212</v>
      </c>
      <c r="AF9" s="191">
        <v>0</v>
      </c>
      <c r="AG9" s="138">
        <v>0</v>
      </c>
      <c r="AH9" s="191">
        <v>22.551709897745699</v>
      </c>
      <c r="AI9" s="138">
        <v>0.49991577597595938</v>
      </c>
      <c r="AJ9" s="191">
        <v>22.559308760785679</v>
      </c>
      <c r="AK9" s="138">
        <v>0.50008422402404051</v>
      </c>
      <c r="AL9" s="191">
        <v>0</v>
      </c>
      <c r="AM9" s="138">
        <v>0</v>
      </c>
      <c r="AO9" s="134" t="s">
        <v>9</v>
      </c>
      <c r="AP9" s="457">
        <v>37.555752768150661</v>
      </c>
      <c r="AQ9" s="458">
        <v>1.1010006509233413E-2</v>
      </c>
      <c r="AR9" s="457">
        <v>212.91356117752758</v>
      </c>
      <c r="AS9" s="458">
        <v>6.2418658173099863E-2</v>
      </c>
      <c r="AT9" s="457">
        <v>916.54873582691721</v>
      </c>
      <c r="AU9" s="458">
        <v>0.26869938168412677</v>
      </c>
      <c r="AV9" s="457">
        <v>1552.7848816737305</v>
      </c>
      <c r="AW9" s="458">
        <v>0.45522111513007668</v>
      </c>
      <c r="AX9" s="457">
        <v>525.97478910156246</v>
      </c>
      <c r="AY9" s="458">
        <v>0.15419703839918628</v>
      </c>
      <c r="AZ9" s="135">
        <v>165.27864319312926</v>
      </c>
      <c r="BA9" s="136">
        <v>4.8453800104277002E-2</v>
      </c>
      <c r="BD9" s="134" t="s">
        <v>9</v>
      </c>
      <c r="BE9" s="139">
        <v>160.29309728945617</v>
      </c>
      <c r="BF9" s="136">
        <v>4.9197770629703784E-2</v>
      </c>
      <c r="BG9" s="139">
        <v>1767.8415029155362</v>
      </c>
      <c r="BH9" s="136">
        <v>0.54259267704492953</v>
      </c>
      <c r="BI9" s="139">
        <v>1330.0028161412101</v>
      </c>
      <c r="BJ9" s="136">
        <v>0.40820955232536671</v>
      </c>
      <c r="BK9" s="47">
        <v>3258.1374163462024</v>
      </c>
      <c r="BL9" s="705">
        <v>150.26075165887454</v>
      </c>
      <c r="BM9" s="138">
        <v>5.3285129346078645E-2</v>
      </c>
      <c r="BN9" s="705">
        <v>1520.0130468260224</v>
      </c>
      <c r="BO9" s="138">
        <v>0.53902360339396127</v>
      </c>
      <c r="BP9" s="705">
        <v>1149.6640247481905</v>
      </c>
      <c r="BQ9" s="138">
        <v>0.40769126725995997</v>
      </c>
      <c r="BR9" s="47">
        <v>2819.9378232330878</v>
      </c>
      <c r="BS9" s="705">
        <v>10.03234563058164</v>
      </c>
      <c r="BT9" s="138">
        <v>2.2894465874120362E-2</v>
      </c>
      <c r="BU9" s="705">
        <v>247.82845608951385</v>
      </c>
      <c r="BV9" s="138">
        <v>0.56556067140286104</v>
      </c>
      <c r="BW9" s="705">
        <v>180.33879139301951</v>
      </c>
      <c r="BX9" s="138">
        <v>0.4115448627230186</v>
      </c>
      <c r="BY9" s="47">
        <v>438.19959311311499</v>
      </c>
      <c r="BZ9" s="705">
        <v>0</v>
      </c>
      <c r="CA9" s="138">
        <v>0</v>
      </c>
      <c r="CB9" s="705">
        <v>20.0550476799161</v>
      </c>
      <c r="CC9" s="138">
        <v>0.44457093358328093</v>
      </c>
      <c r="CD9" s="705">
        <v>25.055970978615282</v>
      </c>
      <c r="CE9" s="138">
        <v>0.55542906641671919</v>
      </c>
      <c r="CF9" s="47">
        <v>45.111018658531378</v>
      </c>
    </row>
    <row r="10" spans="1:84" x14ac:dyDescent="0.2">
      <c r="A10" s="140">
        <v>97222</v>
      </c>
      <c r="B10" s="141" t="s">
        <v>17</v>
      </c>
      <c r="C10" s="135">
        <v>7467.5309804389681</v>
      </c>
      <c r="D10" s="142">
        <v>0.79875084037713273</v>
      </c>
      <c r="E10" s="362">
        <v>5624.9395663092255</v>
      </c>
      <c r="F10" s="143">
        <v>0.75325292670946131</v>
      </c>
      <c r="G10" s="362">
        <v>1750.2440554266514</v>
      </c>
      <c r="H10" s="143">
        <v>0.23438055496674562</v>
      </c>
      <c r="I10" s="362">
        <v>92.347358703090862</v>
      </c>
      <c r="J10" s="143">
        <v>1.2366518323793062E-2</v>
      </c>
      <c r="K10" s="314"/>
      <c r="L10" s="314">
        <v>0.60166140822571701</v>
      </c>
      <c r="M10" s="314">
        <v>0.18721166524774682</v>
      </c>
      <c r="O10" s="141" t="s">
        <v>17</v>
      </c>
      <c r="P10" s="135">
        <v>5396.9417769624406</v>
      </c>
      <c r="Q10" s="142">
        <v>0.72272104275156135</v>
      </c>
      <c r="R10" s="135">
        <v>2058.1122704297295</v>
      </c>
      <c r="S10" s="142">
        <v>0.2756081328381374</v>
      </c>
      <c r="T10" s="135">
        <v>12.476933046796489</v>
      </c>
      <c r="U10" s="142">
        <v>1.6708244103010137E-3</v>
      </c>
      <c r="V10" s="344">
        <v>4842.7164512534164</v>
      </c>
      <c r="W10" s="143">
        <v>0.86093661881436701</v>
      </c>
      <c r="X10" s="344">
        <v>769.74618200901159</v>
      </c>
      <c r="Y10" s="143">
        <v>0.13684523592385484</v>
      </c>
      <c r="Z10" s="344">
        <v>12.476933046796489</v>
      </c>
      <c r="AA10" s="143">
        <v>2.2181452617780146E-3</v>
      </c>
      <c r="AB10" s="344">
        <v>519.25133753442242</v>
      </c>
      <c r="AC10" s="143">
        <v>0.2966736758365085</v>
      </c>
      <c r="AD10" s="344">
        <v>1230.9927178922292</v>
      </c>
      <c r="AE10" s="143">
        <v>0.70332632416349161</v>
      </c>
      <c r="AF10" s="344">
        <v>0</v>
      </c>
      <c r="AG10" s="143">
        <v>0</v>
      </c>
      <c r="AH10" s="344">
        <v>34.973988174602113</v>
      </c>
      <c r="AI10" s="143">
        <v>0.37872212769017222</v>
      </c>
      <c r="AJ10" s="344">
        <v>57.373370528488749</v>
      </c>
      <c r="AK10" s="143">
        <v>0.62127787230982778</v>
      </c>
      <c r="AL10" s="344">
        <v>0</v>
      </c>
      <c r="AM10" s="143">
        <v>0</v>
      </c>
      <c r="AO10" s="141" t="s">
        <v>17</v>
      </c>
      <c r="AP10" s="457">
        <v>89.85273983478767</v>
      </c>
      <c r="AQ10" s="459">
        <v>1.2032456252294758E-2</v>
      </c>
      <c r="AR10" s="457">
        <v>516.54820472896722</v>
      </c>
      <c r="AS10" s="459">
        <v>6.9172555973594729E-2</v>
      </c>
      <c r="AT10" s="457">
        <v>2185.1419544981222</v>
      </c>
      <c r="AU10" s="459">
        <v>0.29261906783139613</v>
      </c>
      <c r="AV10" s="457">
        <v>3558.6404069256746</v>
      </c>
      <c r="AW10" s="459">
        <v>0.47654846243657434</v>
      </c>
      <c r="AX10" s="457">
        <v>954.8910680011586</v>
      </c>
      <c r="AY10" s="459">
        <v>0.12787239457090632</v>
      </c>
      <c r="AZ10" s="135">
        <v>162.45660645025677</v>
      </c>
      <c r="BA10" s="142">
        <v>2.1755062935233646E-2</v>
      </c>
      <c r="BD10" s="141" t="s">
        <v>17</v>
      </c>
      <c r="BE10" s="139">
        <v>134.92798725982931</v>
      </c>
      <c r="BF10" s="142">
        <v>1.8876263908811034E-2</v>
      </c>
      <c r="BG10" s="139">
        <v>3783.1029956693537</v>
      </c>
      <c r="BH10" s="142">
        <v>0.52925158071878187</v>
      </c>
      <c r="BI10" s="139">
        <v>3229.9930069689362</v>
      </c>
      <c r="BJ10" s="142">
        <v>0.4518721553724071</v>
      </c>
      <c r="BK10" s="30">
        <v>7148.023989898119</v>
      </c>
      <c r="BL10" s="703">
        <v>119.97697045602834</v>
      </c>
      <c r="BM10" s="143">
        <v>2.1972931900762965E-2</v>
      </c>
      <c r="BN10" s="703">
        <v>3041.7420826004227</v>
      </c>
      <c r="BO10" s="143">
        <v>0.55707350657899346</v>
      </c>
      <c r="BP10" s="703">
        <v>2298.4976807815301</v>
      </c>
      <c r="BQ10" s="143">
        <v>0.42095356152024355</v>
      </c>
      <c r="BR10" s="30">
        <v>5460.2167338379813</v>
      </c>
      <c r="BS10" s="703">
        <v>14.951016803800979</v>
      </c>
      <c r="BT10" s="143">
        <v>8.8582489203780628E-3</v>
      </c>
      <c r="BU10" s="703">
        <v>741.36091306893104</v>
      </c>
      <c r="BV10" s="143">
        <v>0.43924500881664397</v>
      </c>
      <c r="BW10" s="703">
        <v>931.49532618740614</v>
      </c>
      <c r="BX10" s="143">
        <v>0.55189674226297802</v>
      </c>
      <c r="BY10" s="30">
        <v>1687.8072560601381</v>
      </c>
      <c r="BZ10" s="703">
        <v>2.4837711637845499</v>
      </c>
      <c r="CA10" s="143">
        <v>2.6895963226952781E-2</v>
      </c>
      <c r="CB10" s="703">
        <v>32.439970107050712</v>
      </c>
      <c r="CC10" s="143">
        <v>0.35128205681929209</v>
      </c>
      <c r="CD10" s="703">
        <v>57.423617432255604</v>
      </c>
      <c r="CE10" s="143">
        <v>0.62182197995375521</v>
      </c>
      <c r="CF10" s="30">
        <v>92.347358703090862</v>
      </c>
    </row>
    <row r="11" spans="1:84" x14ac:dyDescent="0.2">
      <c r="A11" s="140">
        <v>97228</v>
      </c>
      <c r="B11" s="141" t="s">
        <v>23</v>
      </c>
      <c r="C11" s="135">
        <v>5650.1757599816292</v>
      </c>
      <c r="D11" s="142">
        <v>0.80224796677769539</v>
      </c>
      <c r="E11" s="362">
        <v>4625.9377475698248</v>
      </c>
      <c r="F11" s="143">
        <v>0.81872457496523354</v>
      </c>
      <c r="G11" s="362">
        <v>949.02590318485693</v>
      </c>
      <c r="H11" s="143">
        <v>0.16796396138798037</v>
      </c>
      <c r="I11" s="362">
        <v>75.212109226947092</v>
      </c>
      <c r="J11" s="143">
        <v>1.3311463646786032E-2</v>
      </c>
      <c r="K11" s="314"/>
      <c r="L11" s="314">
        <v>0.65682012561679148</v>
      </c>
      <c r="M11" s="314">
        <v>0.13474874651543459</v>
      </c>
      <c r="O11" s="141" t="s">
        <v>23</v>
      </c>
      <c r="P11" s="135">
        <v>5126.8780516572024</v>
      </c>
      <c r="Q11" s="142">
        <v>0.90738381768036747</v>
      </c>
      <c r="R11" s="135">
        <v>513.28380380955787</v>
      </c>
      <c r="S11" s="142">
        <v>9.0843864972304289E-2</v>
      </c>
      <c r="T11" s="135">
        <v>10.013904514869219</v>
      </c>
      <c r="U11" s="142">
        <v>1.7723173473282853E-3</v>
      </c>
      <c r="V11" s="344">
        <v>4508.2567258313748</v>
      </c>
      <c r="W11" s="143">
        <v>0.97456061275353911</v>
      </c>
      <c r="X11" s="344">
        <v>107.66711722358187</v>
      </c>
      <c r="Y11" s="143">
        <v>2.3274657615127519E-2</v>
      </c>
      <c r="Z11" s="344">
        <v>10.013904514869219</v>
      </c>
      <c r="AA11" s="143">
        <v>2.1647296313336453E-3</v>
      </c>
      <c r="AB11" s="344">
        <v>563.43874254247578</v>
      </c>
      <c r="AC11" s="143">
        <v>0.59370217467365149</v>
      </c>
      <c r="AD11" s="344">
        <v>385.58716064238115</v>
      </c>
      <c r="AE11" s="143">
        <v>0.40629782532634851</v>
      </c>
      <c r="AF11" s="344">
        <v>0</v>
      </c>
      <c r="AG11" s="143">
        <v>0</v>
      </c>
      <c r="AH11" s="344">
        <v>55.182583283352187</v>
      </c>
      <c r="AI11" s="143">
        <v>0.7336928035995206</v>
      </c>
      <c r="AJ11" s="344">
        <v>20.029525943594908</v>
      </c>
      <c r="AK11" s="143">
        <v>0.2663071964004794</v>
      </c>
      <c r="AL11" s="344">
        <v>0</v>
      </c>
      <c r="AM11" s="143">
        <v>0</v>
      </c>
      <c r="AO11" s="141" t="s">
        <v>23</v>
      </c>
      <c r="AP11" s="457">
        <v>10.016216312913429</v>
      </c>
      <c r="AQ11" s="459">
        <v>1.7727265023957405E-3</v>
      </c>
      <c r="AR11" s="457">
        <v>207.9098237055311</v>
      </c>
      <c r="AS11" s="459">
        <v>3.6797054204594705E-2</v>
      </c>
      <c r="AT11" s="457">
        <v>1590.9593522808138</v>
      </c>
      <c r="AU11" s="459">
        <v>0.28157696678200089</v>
      </c>
      <c r="AV11" s="457">
        <v>2148.7203290456077</v>
      </c>
      <c r="AW11" s="459">
        <v>0.38029265288777386</v>
      </c>
      <c r="AX11" s="457">
        <v>1289.4377464162269</v>
      </c>
      <c r="AY11" s="459">
        <v>0.22821197095299198</v>
      </c>
      <c r="AZ11" s="135">
        <v>403.13229222053724</v>
      </c>
      <c r="BA11" s="142">
        <v>7.1348628670242983E-2</v>
      </c>
      <c r="BD11" s="141" t="s">
        <v>23</v>
      </c>
      <c r="BE11" s="139">
        <v>167.80102125675279</v>
      </c>
      <c r="BF11" s="142">
        <v>3.0804161764266074E-2</v>
      </c>
      <c r="BG11" s="139">
        <v>3235.7351072752654</v>
      </c>
      <c r="BH11" s="142">
        <v>0.59400179405529652</v>
      </c>
      <c r="BI11" s="139">
        <v>2043.8129193296893</v>
      </c>
      <c r="BJ11" s="142">
        <v>0.3751940441804375</v>
      </c>
      <c r="BK11" s="30">
        <v>5447.3490478617068</v>
      </c>
      <c r="BL11" s="703">
        <v>152.76061325154697</v>
      </c>
      <c r="BM11" s="143">
        <v>3.3753082861637154E-2</v>
      </c>
      <c r="BN11" s="703">
        <v>2687.3907017016163</v>
      </c>
      <c r="BO11" s="143">
        <v>0.593789977045731</v>
      </c>
      <c r="BP11" s="703">
        <v>1685.6756703255826</v>
      </c>
      <c r="BQ11" s="143">
        <v>0.37245694009263192</v>
      </c>
      <c r="BR11" s="30">
        <v>4525.8269852787453</v>
      </c>
      <c r="BS11" s="703">
        <v>15.04040800520583</v>
      </c>
      <c r="BT11" s="143">
        <v>1.6321267407368001E-2</v>
      </c>
      <c r="BU11" s="703">
        <v>548.34440557364928</v>
      </c>
      <c r="BV11" s="143">
        <v>0.59504208074701792</v>
      </c>
      <c r="BW11" s="703">
        <v>358.13724900410665</v>
      </c>
      <c r="BX11" s="143">
        <v>0.38863665184561402</v>
      </c>
      <c r="BY11" s="30">
        <v>921.52206258296178</v>
      </c>
      <c r="BZ11" s="703">
        <v>0</v>
      </c>
      <c r="CA11" s="143">
        <v>0</v>
      </c>
      <c r="CB11" s="703">
        <v>32.588227572251114</v>
      </c>
      <c r="CC11" s="143">
        <v>0.43328431960229302</v>
      </c>
      <c r="CD11" s="703">
        <v>42.623881654695978</v>
      </c>
      <c r="CE11" s="143">
        <v>0.56671568039770703</v>
      </c>
      <c r="CF11" s="30">
        <v>75.212109226947092</v>
      </c>
    </row>
    <row r="12" spans="1:84" x14ac:dyDescent="0.2">
      <c r="A12" s="140">
        <v>97230</v>
      </c>
      <c r="B12" s="144" t="s">
        <v>25</v>
      </c>
      <c r="C12" s="135">
        <v>4022.679628318197</v>
      </c>
      <c r="D12" s="145">
        <v>0.72318386506808419</v>
      </c>
      <c r="E12" s="362">
        <v>2855.0306791550283</v>
      </c>
      <c r="F12" s="146">
        <v>0.70973354652870035</v>
      </c>
      <c r="G12" s="362">
        <v>1083.3958398925897</v>
      </c>
      <c r="H12" s="146">
        <v>0.26932192965750446</v>
      </c>
      <c r="I12" s="362">
        <v>84.25310927057879</v>
      </c>
      <c r="J12" s="146">
        <v>2.0944523813795073E-2</v>
      </c>
      <c r="K12" s="314"/>
      <c r="L12" s="314">
        <v>0.51326784934710445</v>
      </c>
      <c r="M12" s="314">
        <v>0.19476927403730876</v>
      </c>
      <c r="O12" s="144" t="s">
        <v>25</v>
      </c>
      <c r="P12" s="135">
        <v>3105.2763994624934</v>
      </c>
      <c r="Q12" s="145">
        <v>0.77194225898639313</v>
      </c>
      <c r="R12" s="135">
        <v>896.59755727652669</v>
      </c>
      <c r="S12" s="145">
        <v>0.22288564840331976</v>
      </c>
      <c r="T12" s="135">
        <v>20.805671579176199</v>
      </c>
      <c r="U12" s="145">
        <v>5.1720926102868997E-3</v>
      </c>
      <c r="V12" s="344">
        <v>2586.2649667920823</v>
      </c>
      <c r="W12" s="146">
        <v>0.90586240830081388</v>
      </c>
      <c r="X12" s="344">
        <v>258.86356797195367</v>
      </c>
      <c r="Y12" s="146">
        <v>9.0669277168176229E-2</v>
      </c>
      <c r="Z12" s="344">
        <v>9.9021443909920599</v>
      </c>
      <c r="AA12" s="146">
        <v>3.4683145310097641E-3</v>
      </c>
      <c r="AB12" s="344">
        <v>486.56504254651873</v>
      </c>
      <c r="AC12" s="146">
        <v>0.44911104937855206</v>
      </c>
      <c r="AD12" s="344">
        <v>591.88887558130341</v>
      </c>
      <c r="AE12" s="146">
        <v>0.54632743987643939</v>
      </c>
      <c r="AF12" s="344">
        <v>4.9419217647674998</v>
      </c>
      <c r="AG12" s="146">
        <v>4.5615107450084477E-3</v>
      </c>
      <c r="AH12" s="344">
        <v>32.446390123892492</v>
      </c>
      <c r="AI12" s="146">
        <v>0.38510614510012842</v>
      </c>
      <c r="AJ12" s="344">
        <v>45.845113723269655</v>
      </c>
      <c r="AK12" s="146">
        <v>0.54413557102133892</v>
      </c>
      <c r="AL12" s="344">
        <v>5.9616054234166391</v>
      </c>
      <c r="AM12" s="146">
        <v>7.0758283878532585E-2</v>
      </c>
      <c r="AO12" s="144" t="s">
        <v>25</v>
      </c>
      <c r="AP12" s="457">
        <v>103.48720246537994</v>
      </c>
      <c r="AQ12" s="460">
        <v>2.5725936944336253E-2</v>
      </c>
      <c r="AR12" s="457">
        <v>308.99390058317596</v>
      </c>
      <c r="AS12" s="460">
        <v>7.6812952840681528E-2</v>
      </c>
      <c r="AT12" s="457">
        <v>1089.9492480128915</v>
      </c>
      <c r="AU12" s="460">
        <v>0.27095104475634763</v>
      </c>
      <c r="AV12" s="457">
        <v>1625.7946199057255</v>
      </c>
      <c r="AW12" s="460">
        <v>0.40415712165113138</v>
      </c>
      <c r="AX12" s="457">
        <v>668.71061025697293</v>
      </c>
      <c r="AY12" s="460">
        <v>0.16623511490934903</v>
      </c>
      <c r="AZ12" s="135">
        <v>225.7440470940507</v>
      </c>
      <c r="BA12" s="145">
        <v>5.6117828898154094E-2</v>
      </c>
      <c r="BD12" s="144" t="s">
        <v>25</v>
      </c>
      <c r="BE12" s="139">
        <v>151.77522868765939</v>
      </c>
      <c r="BF12" s="145">
        <v>3.9937512621162068E-2</v>
      </c>
      <c r="BG12" s="139">
        <v>1912.8677460675849</v>
      </c>
      <c r="BH12" s="145">
        <v>0.50334419135287767</v>
      </c>
      <c r="BI12" s="139">
        <v>1735.6745394415921</v>
      </c>
      <c r="BJ12" s="145">
        <v>0.45671829602596026</v>
      </c>
      <c r="BK12" s="30">
        <v>3800.3175141968363</v>
      </c>
      <c r="BL12" s="703">
        <v>117.08488606643228</v>
      </c>
      <c r="BM12" s="146">
        <v>4.258886361562484E-2</v>
      </c>
      <c r="BN12" s="703">
        <v>1446.8876882437844</v>
      </c>
      <c r="BO12" s="146">
        <v>0.52629595921354189</v>
      </c>
      <c r="BP12" s="703">
        <v>1185.2176159506153</v>
      </c>
      <c r="BQ12" s="146">
        <v>0.4311151771708332</v>
      </c>
      <c r="BR12" s="30">
        <v>2749.190190260832</v>
      </c>
      <c r="BS12" s="703">
        <v>34.690342621227124</v>
      </c>
      <c r="BT12" s="146">
        <v>3.3002988154971769E-2</v>
      </c>
      <c r="BU12" s="703">
        <v>465.98005782380056</v>
      </c>
      <c r="BV12" s="146">
        <v>0.44331457018823606</v>
      </c>
      <c r="BW12" s="703">
        <v>550.45692349097681</v>
      </c>
      <c r="BX12" s="146">
        <v>0.52368244165679223</v>
      </c>
      <c r="BY12" s="30">
        <v>1051.1273239360044</v>
      </c>
      <c r="BZ12" s="703">
        <v>4.9981732760107196</v>
      </c>
      <c r="CA12" s="146">
        <v>6.3035393434030002E-2</v>
      </c>
      <c r="CB12" s="703">
        <v>36.901318879802943</v>
      </c>
      <c r="CC12" s="146">
        <v>0.46538785779742725</v>
      </c>
      <c r="CD12" s="703">
        <v>37.392045561668532</v>
      </c>
      <c r="CE12" s="146">
        <v>0.47157674876854272</v>
      </c>
      <c r="CF12" s="30">
        <v>79.2915377174822</v>
      </c>
    </row>
    <row r="13" spans="1:84" x14ac:dyDescent="0.2">
      <c r="A13" s="147"/>
      <c r="B13" s="153" t="s">
        <v>35</v>
      </c>
      <c r="C13" s="154">
        <v>20551.442732479809</v>
      </c>
      <c r="D13" s="155">
        <v>0.7831980046075564</v>
      </c>
      <c r="E13" s="366">
        <v>16018.617075956427</v>
      </c>
      <c r="F13" s="157">
        <v>0.77944002688630531</v>
      </c>
      <c r="G13" s="366">
        <v>4235.9020606642343</v>
      </c>
      <c r="H13" s="157">
        <v>0.20611215065547447</v>
      </c>
      <c r="I13" s="366">
        <v>296.92359585914812</v>
      </c>
      <c r="J13" s="157">
        <v>1.44478224582202E-2</v>
      </c>
      <c r="K13" s="315"/>
      <c r="L13" s="314">
        <v>0.61045587376861443</v>
      </c>
      <c r="M13" s="314">
        <v>0.16142662511873965</v>
      </c>
      <c r="O13" s="153" t="s">
        <v>35</v>
      </c>
      <c r="P13" s="156">
        <v>16794.703852958912</v>
      </c>
      <c r="Q13" s="155">
        <v>0.81720315559239598</v>
      </c>
      <c r="R13" s="156">
        <v>3690.8780160971019</v>
      </c>
      <c r="S13" s="155">
        <v>0.17959216119966034</v>
      </c>
      <c r="T13" s="156">
        <v>65.860863423796275</v>
      </c>
      <c r="U13" s="155">
        <v>3.2046832079437797E-3</v>
      </c>
      <c r="V13" s="347">
        <v>14774.813351398716</v>
      </c>
      <c r="W13" s="157">
        <v>0.92235261516896916</v>
      </c>
      <c r="X13" s="347">
        <v>1188.8463883220993</v>
      </c>
      <c r="Y13" s="157">
        <v>7.4216543331105042E-2</v>
      </c>
      <c r="Z13" s="347">
        <v>54.957336235612132</v>
      </c>
      <c r="AA13" s="157">
        <v>3.4308414999258468E-3</v>
      </c>
      <c r="AB13" s="347">
        <v>1874.7358300806036</v>
      </c>
      <c r="AC13" s="157">
        <v>0.44258243066805592</v>
      </c>
      <c r="AD13" s="347">
        <v>2356.2243088188634</v>
      </c>
      <c r="AE13" s="157">
        <v>0.55625089416004636</v>
      </c>
      <c r="AF13" s="347">
        <v>4.9419217647674998</v>
      </c>
      <c r="AG13" s="157">
        <v>1.166675171897755E-3</v>
      </c>
      <c r="AH13" s="347">
        <v>145.15467147959248</v>
      </c>
      <c r="AI13" s="157">
        <v>0.48886202883131463</v>
      </c>
      <c r="AJ13" s="347">
        <v>145.807318956139</v>
      </c>
      <c r="AK13" s="157">
        <v>0.49106006053256113</v>
      </c>
      <c r="AL13" s="347">
        <v>5.9616054234166391</v>
      </c>
      <c r="AM13" s="157">
        <v>2.007791063612422E-2</v>
      </c>
      <c r="AO13" s="153" t="s">
        <v>35</v>
      </c>
      <c r="AP13" s="463">
        <v>240.9119113812317</v>
      </c>
      <c r="AQ13" s="464">
        <v>1.1722384385233008E-2</v>
      </c>
      <c r="AR13" s="463">
        <v>1246.3654901952018</v>
      </c>
      <c r="AS13" s="464">
        <v>6.0646131097425442E-2</v>
      </c>
      <c r="AT13" s="463">
        <v>5782.5992906187439</v>
      </c>
      <c r="AU13" s="464">
        <v>0.28137193898702972</v>
      </c>
      <c r="AV13" s="463">
        <v>8885.9402375507379</v>
      </c>
      <c r="AW13" s="464">
        <v>0.43237549563891514</v>
      </c>
      <c r="AX13" s="463">
        <v>3439.0142137759208</v>
      </c>
      <c r="AY13" s="464">
        <v>0.16733687549540505</v>
      </c>
      <c r="AZ13" s="156">
        <v>956.61158895797394</v>
      </c>
      <c r="BA13" s="155">
        <v>4.6547174395991701E-2</v>
      </c>
      <c r="BD13" s="153" t="s">
        <v>35</v>
      </c>
      <c r="BE13" s="154">
        <v>614.79733449369769</v>
      </c>
      <c r="BF13" s="155">
        <v>3.1281302323660574E-2</v>
      </c>
      <c r="BG13" s="154">
        <v>10699.547351927738</v>
      </c>
      <c r="BH13" s="155">
        <v>0.5444001732987418</v>
      </c>
      <c r="BI13" s="154">
        <v>8339.4832818814284</v>
      </c>
      <c r="BJ13" s="155">
        <v>0.42431852437759754</v>
      </c>
      <c r="BK13" s="32">
        <v>19653.827968302867</v>
      </c>
      <c r="BL13" s="706">
        <v>540.08322143288217</v>
      </c>
      <c r="BM13" s="157">
        <v>3.472049236850433E-2</v>
      </c>
      <c r="BN13" s="706">
        <v>8696.0335193718456</v>
      </c>
      <c r="BO13" s="157">
        <v>0.55904452029552609</v>
      </c>
      <c r="BP13" s="706">
        <v>6319.0549918059187</v>
      </c>
      <c r="BQ13" s="157">
        <v>0.40623498733596963</v>
      </c>
      <c r="BR13" s="32">
        <v>15555.171732610646</v>
      </c>
      <c r="BS13" s="706">
        <v>74.714113060815578</v>
      </c>
      <c r="BT13" s="157">
        <v>1.8228928888981869E-2</v>
      </c>
      <c r="BU13" s="706">
        <v>2003.5138325558946</v>
      </c>
      <c r="BV13" s="157">
        <v>0.48882212055471941</v>
      </c>
      <c r="BW13" s="706">
        <v>2020.4282900755093</v>
      </c>
      <c r="BX13" s="157">
        <v>0.49294895055629867</v>
      </c>
      <c r="BY13" s="32">
        <v>4098.6562356922195</v>
      </c>
      <c r="BZ13" s="706">
        <v>7.481944439795269</v>
      </c>
      <c r="CA13" s="157">
        <v>2.5626430209814758E-2</v>
      </c>
      <c r="CB13" s="706">
        <v>121.98456423902087</v>
      </c>
      <c r="CC13" s="157">
        <v>0.41780969469902562</v>
      </c>
      <c r="CD13" s="706">
        <v>162.49551562723539</v>
      </c>
      <c r="CE13" s="157">
        <v>0.55656387509115979</v>
      </c>
      <c r="CF13" s="32">
        <v>291.96202430605149</v>
      </c>
    </row>
    <row r="14" spans="1:84" x14ac:dyDescent="0.2">
      <c r="A14" s="140">
        <v>97201</v>
      </c>
      <c r="B14" s="158" t="s">
        <v>32</v>
      </c>
      <c r="C14" s="135">
        <v>615.21646178514175</v>
      </c>
      <c r="D14" s="159">
        <v>0.81476683937823824</v>
      </c>
      <c r="E14" s="362">
        <v>477.30625334045976</v>
      </c>
      <c r="F14" s="160">
        <v>0.77583465818759945</v>
      </c>
      <c r="G14" s="362">
        <v>125.19508284339931</v>
      </c>
      <c r="H14" s="160">
        <v>0.20349761526232119</v>
      </c>
      <c r="I14" s="362">
        <v>12.71512560128274</v>
      </c>
      <c r="J14" s="160">
        <v>2.0667726550079493E-2</v>
      </c>
      <c r="K14" s="314"/>
      <c r="L14" s="314">
        <v>0.63212435233160624</v>
      </c>
      <c r="M14" s="314">
        <v>0.16580310880829019</v>
      </c>
      <c r="O14" s="158" t="s">
        <v>32</v>
      </c>
      <c r="P14" s="135">
        <v>563.37787279529687</v>
      </c>
      <c r="Q14" s="159">
        <v>0.91573926868044542</v>
      </c>
      <c r="R14" s="135">
        <v>48.904329235702846</v>
      </c>
      <c r="S14" s="159">
        <v>7.9491255961844198E-2</v>
      </c>
      <c r="T14" s="135">
        <v>2.9342597541421709</v>
      </c>
      <c r="U14" s="159">
        <v>4.7694753577106523E-3</v>
      </c>
      <c r="V14" s="344">
        <v>466.54730090860522</v>
      </c>
      <c r="W14" s="160">
        <v>0.97745901639344279</v>
      </c>
      <c r="X14" s="344">
        <v>8.8027792624265118</v>
      </c>
      <c r="Y14" s="160">
        <v>1.8442622950819672E-2</v>
      </c>
      <c r="Z14" s="344">
        <v>1.9561731694281139</v>
      </c>
      <c r="AA14" s="160">
        <v>4.0983606557377051E-3</v>
      </c>
      <c r="AB14" s="344">
        <v>92.918225547835434</v>
      </c>
      <c r="AC14" s="160">
        <v>0.74218750000000011</v>
      </c>
      <c r="AD14" s="344">
        <v>31.298770710849823</v>
      </c>
      <c r="AE14" s="160">
        <v>0.24999999999999997</v>
      </c>
      <c r="AF14" s="344">
        <v>0.97808658471405696</v>
      </c>
      <c r="AG14" s="160">
        <v>7.8124999999999991E-3</v>
      </c>
      <c r="AH14" s="344">
        <v>3.9123463388562278</v>
      </c>
      <c r="AI14" s="160">
        <v>0.30769230769230771</v>
      </c>
      <c r="AJ14" s="344">
        <v>8.8027792624265118</v>
      </c>
      <c r="AK14" s="160">
        <v>0.69230769230769229</v>
      </c>
      <c r="AL14" s="344">
        <v>0</v>
      </c>
      <c r="AM14" s="160"/>
      <c r="AO14" s="158" t="s">
        <v>32</v>
      </c>
      <c r="AP14" s="457">
        <v>13.693212185996799</v>
      </c>
      <c r="AQ14" s="465">
        <v>2.2257551669316381E-2</v>
      </c>
      <c r="AR14" s="457">
        <v>22.495991448423307</v>
      </c>
      <c r="AS14" s="465">
        <v>3.6565977742448331E-2</v>
      </c>
      <c r="AT14" s="457">
        <v>139.86638161411017</v>
      </c>
      <c r="AU14" s="465">
        <v>0.22734499205087447</v>
      </c>
      <c r="AV14" s="457">
        <v>260.17103153393913</v>
      </c>
      <c r="AW14" s="465">
        <v>0.42289348171701113</v>
      </c>
      <c r="AX14" s="457">
        <v>139.86638161411017</v>
      </c>
      <c r="AY14" s="465">
        <v>0.22734499205087447</v>
      </c>
      <c r="AZ14" s="135">
        <v>39.123463388562286</v>
      </c>
      <c r="BA14" s="159">
        <v>6.3593004769475381E-2</v>
      </c>
      <c r="BD14" s="158" t="s">
        <v>32</v>
      </c>
      <c r="BE14" s="139">
        <v>49.882415820416902</v>
      </c>
      <c r="BF14" s="159">
        <v>8.7179487179487189E-2</v>
      </c>
      <c r="BG14" s="139">
        <v>352.11117049706047</v>
      </c>
      <c r="BH14" s="159">
        <v>0.61538461538461542</v>
      </c>
      <c r="BI14" s="139">
        <v>170.18706574024591</v>
      </c>
      <c r="BJ14" s="159">
        <v>0.29743589743589749</v>
      </c>
      <c r="BK14" s="30">
        <v>572.18065205772325</v>
      </c>
      <c r="BL14" s="703">
        <v>44.013896312132559</v>
      </c>
      <c r="BM14" s="160">
        <v>9.6153846153846159E-2</v>
      </c>
      <c r="BN14" s="703">
        <v>271.90807055050783</v>
      </c>
      <c r="BO14" s="160">
        <v>0.59401709401709402</v>
      </c>
      <c r="BP14" s="703">
        <v>141.82255478353827</v>
      </c>
      <c r="BQ14" s="160">
        <v>0.30982905982905989</v>
      </c>
      <c r="BR14" s="30">
        <v>457.74452164617861</v>
      </c>
      <c r="BS14" s="703">
        <v>5.8685195082843418</v>
      </c>
      <c r="BT14" s="160">
        <v>5.1282051282051287E-2</v>
      </c>
      <c r="BU14" s="703">
        <v>80.203099946552669</v>
      </c>
      <c r="BV14" s="160">
        <v>0.70085470085470092</v>
      </c>
      <c r="BW14" s="703">
        <v>28.364510956707655</v>
      </c>
      <c r="BX14" s="160">
        <v>0.2478632478632479</v>
      </c>
      <c r="BY14" s="30">
        <v>114.43613041154465</v>
      </c>
      <c r="BZ14" s="703">
        <v>0</v>
      </c>
      <c r="CA14" s="160">
        <v>0</v>
      </c>
      <c r="CB14" s="703">
        <v>10.758952431854627</v>
      </c>
      <c r="CC14" s="160">
        <v>0.84615384615384615</v>
      </c>
      <c r="CD14" s="703">
        <v>1.9561731694281139</v>
      </c>
      <c r="CE14" s="160"/>
      <c r="CF14" s="30">
        <v>12.715125601282741</v>
      </c>
    </row>
    <row r="15" spans="1:84" x14ac:dyDescent="0.2">
      <c r="A15" s="140">
        <v>97203</v>
      </c>
      <c r="B15" s="141" t="s">
        <v>1</v>
      </c>
      <c r="C15" s="135">
        <v>1173.4716085317621</v>
      </c>
      <c r="D15" s="142">
        <v>0.77748691099476441</v>
      </c>
      <c r="E15" s="362">
        <v>993.69733853783907</v>
      </c>
      <c r="F15" s="143">
        <v>0.84680134680134689</v>
      </c>
      <c r="G15" s="362">
        <v>177.79872856541846</v>
      </c>
      <c r="H15" s="143">
        <v>0.15151515151515149</v>
      </c>
      <c r="I15" s="362">
        <v>1.97554142850465</v>
      </c>
      <c r="J15" s="143">
        <v>1.6835016835016836E-3</v>
      </c>
      <c r="K15" s="314"/>
      <c r="L15" s="314">
        <v>0.65837696335078544</v>
      </c>
      <c r="M15" s="314">
        <v>0.11780104712041882</v>
      </c>
      <c r="O15" s="141" t="s">
        <v>1</v>
      </c>
      <c r="P15" s="135">
        <v>1161.6183599607343</v>
      </c>
      <c r="Q15" s="142">
        <v>0.98989898989899006</v>
      </c>
      <c r="R15" s="135">
        <v>10.865477856775575</v>
      </c>
      <c r="S15" s="142">
        <v>9.2592592592592605E-3</v>
      </c>
      <c r="T15" s="135">
        <v>0.98777071425232499</v>
      </c>
      <c r="U15" s="142">
        <v>8.4175084175084182E-4</v>
      </c>
      <c r="V15" s="344">
        <v>990.73402639508208</v>
      </c>
      <c r="W15" s="143">
        <v>0.99701789264413521</v>
      </c>
      <c r="X15" s="344">
        <v>1.97554142850465</v>
      </c>
      <c r="Y15" s="143">
        <v>1.9880715705765406E-3</v>
      </c>
      <c r="Z15" s="344">
        <v>0.98777071425232499</v>
      </c>
      <c r="AA15" s="143">
        <v>9.9403578528827028E-4</v>
      </c>
      <c r="AB15" s="344">
        <v>168.90879213714757</v>
      </c>
      <c r="AC15" s="143">
        <v>0.95000000000000018</v>
      </c>
      <c r="AD15" s="344">
        <v>8.889936428270925</v>
      </c>
      <c r="AE15" s="143">
        <v>5.000000000000001E-2</v>
      </c>
      <c r="AF15" s="344">
        <v>0</v>
      </c>
      <c r="AG15" s="143">
        <v>0</v>
      </c>
      <c r="AH15" s="344">
        <v>1.97554142850465</v>
      </c>
      <c r="AI15" s="143">
        <v>1</v>
      </c>
      <c r="AJ15" s="344">
        <v>0</v>
      </c>
      <c r="AK15" s="143">
        <v>0</v>
      </c>
      <c r="AL15" s="344">
        <v>0</v>
      </c>
      <c r="AM15" s="143">
        <v>0</v>
      </c>
      <c r="AO15" s="141" t="s">
        <v>1</v>
      </c>
      <c r="AP15" s="457">
        <v>1.97554142850465</v>
      </c>
      <c r="AQ15" s="459">
        <v>1.6835016835016836E-3</v>
      </c>
      <c r="AR15" s="457">
        <v>50.376306426868574</v>
      </c>
      <c r="AS15" s="459">
        <v>4.2929292929292928E-2</v>
      </c>
      <c r="AT15" s="457">
        <v>247.93044927733357</v>
      </c>
      <c r="AU15" s="459">
        <v>0.21127946127946129</v>
      </c>
      <c r="AV15" s="457">
        <v>565.99261926658221</v>
      </c>
      <c r="AW15" s="459">
        <v>0.48232323232323232</v>
      </c>
      <c r="AX15" s="457">
        <v>231.13834713504403</v>
      </c>
      <c r="AY15" s="459">
        <v>0.19696969696969696</v>
      </c>
      <c r="AZ15" s="135">
        <v>76.058344997429032</v>
      </c>
      <c r="BA15" s="142">
        <v>6.4814814814814825E-2</v>
      </c>
      <c r="BD15" s="141" t="s">
        <v>1</v>
      </c>
      <c r="BE15" s="139">
        <v>120.50802713878366</v>
      </c>
      <c r="BF15" s="142">
        <v>0.10391822827938671</v>
      </c>
      <c r="BG15" s="139">
        <v>732.92586997522517</v>
      </c>
      <c r="BH15" s="142">
        <v>0.63202725724020437</v>
      </c>
      <c r="BI15" s="139">
        <v>306.20892141822077</v>
      </c>
      <c r="BJ15" s="142">
        <v>0.26405451448040884</v>
      </c>
      <c r="BK15" s="30">
        <v>1159.6428185322297</v>
      </c>
      <c r="BL15" s="703">
        <v>108.65477856775576</v>
      </c>
      <c r="BM15" s="143">
        <v>0.11033099297893681</v>
      </c>
      <c r="BN15" s="703">
        <v>605.50344783667526</v>
      </c>
      <c r="BO15" s="143">
        <v>0.61484453360080238</v>
      </c>
      <c r="BP15" s="703">
        <v>270.64917570513705</v>
      </c>
      <c r="BQ15" s="143">
        <v>0.27482447342026078</v>
      </c>
      <c r="BR15" s="30">
        <v>984.8074021095681</v>
      </c>
      <c r="BS15" s="703">
        <v>11.853248571027899</v>
      </c>
      <c r="BT15" s="143">
        <v>6.7796610169491525E-2</v>
      </c>
      <c r="BU15" s="703">
        <v>127.42242213854993</v>
      </c>
      <c r="BV15" s="143">
        <v>0.72881355932203395</v>
      </c>
      <c r="BW15" s="703">
        <v>35.5597457130837</v>
      </c>
      <c r="BX15" s="143">
        <v>0.20338983050847459</v>
      </c>
      <c r="BY15" s="30">
        <v>174.83541642266152</v>
      </c>
      <c r="BZ15" s="703">
        <v>0</v>
      </c>
      <c r="CA15" s="143">
        <v>0</v>
      </c>
      <c r="CB15" s="703">
        <v>0.98777071425232499</v>
      </c>
      <c r="CC15" s="143">
        <v>0.5</v>
      </c>
      <c r="CD15" s="703">
        <v>0.98777071425232499</v>
      </c>
      <c r="CE15" s="143">
        <v>0.5</v>
      </c>
      <c r="CF15" s="30">
        <v>1.97554142850465</v>
      </c>
    </row>
    <row r="16" spans="1:84" x14ac:dyDescent="0.2">
      <c r="A16" s="140">
        <v>97211</v>
      </c>
      <c r="B16" s="141" t="s">
        <v>30</v>
      </c>
      <c r="C16" s="135">
        <v>209.064139941691</v>
      </c>
      <c r="D16" s="142">
        <v>0.78846153846153844</v>
      </c>
      <c r="E16" s="362">
        <v>152.97376093294463</v>
      </c>
      <c r="F16" s="143">
        <v>0.73170731707317072</v>
      </c>
      <c r="G16" s="362">
        <v>50.991253644314874</v>
      </c>
      <c r="H16" s="143">
        <v>0.24390243902439024</v>
      </c>
      <c r="I16" s="362">
        <v>5.0991253644314876</v>
      </c>
      <c r="J16" s="143">
        <v>2.4390243902439025E-2</v>
      </c>
      <c r="K16" s="314"/>
      <c r="L16" s="314">
        <v>0.57692307692307687</v>
      </c>
      <c r="M16" s="314">
        <v>0.19230769230769229</v>
      </c>
      <c r="O16" s="141" t="s">
        <v>30</v>
      </c>
      <c r="P16" s="135">
        <v>203.96501457725952</v>
      </c>
      <c r="Q16" s="142">
        <v>0.97560975609756106</v>
      </c>
      <c r="R16" s="135">
        <v>5.0991253644314876</v>
      </c>
      <c r="S16" s="142">
        <v>2.4390243902439025E-2</v>
      </c>
      <c r="T16" s="135">
        <v>0</v>
      </c>
      <c r="U16" s="142">
        <v>0</v>
      </c>
      <c r="V16" s="344">
        <v>150.42419825072889</v>
      </c>
      <c r="W16" s="143">
        <v>0.98333333333333339</v>
      </c>
      <c r="X16" s="344">
        <v>2.5495626822157438</v>
      </c>
      <c r="Y16" s="143">
        <v>1.6666666666666666E-2</v>
      </c>
      <c r="Z16" s="344">
        <v>0</v>
      </c>
      <c r="AA16" s="143">
        <v>0</v>
      </c>
      <c r="AB16" s="344">
        <v>48.441690962099138</v>
      </c>
      <c r="AC16" s="143">
        <v>0.95000000000000018</v>
      </c>
      <c r="AD16" s="344">
        <v>2.5495626822157438</v>
      </c>
      <c r="AE16" s="143">
        <v>0.05</v>
      </c>
      <c r="AF16" s="344">
        <v>0</v>
      </c>
      <c r="AG16" s="143">
        <v>0</v>
      </c>
      <c r="AH16" s="344">
        <v>5.0991253644314876</v>
      </c>
      <c r="AI16" s="143">
        <v>1</v>
      </c>
      <c r="AJ16" s="344">
        <v>0</v>
      </c>
      <c r="AK16" s="143">
        <v>0</v>
      </c>
      <c r="AL16" s="344">
        <v>0</v>
      </c>
      <c r="AM16" s="143">
        <v>0</v>
      </c>
      <c r="AO16" s="141" t="s">
        <v>30</v>
      </c>
      <c r="AP16" s="457">
        <v>0.84985422740524796</v>
      </c>
      <c r="AQ16" s="459">
        <v>4.0650406504065045E-3</v>
      </c>
      <c r="AR16" s="457">
        <v>17.846938775510207</v>
      </c>
      <c r="AS16" s="459">
        <v>8.5365853658536592E-2</v>
      </c>
      <c r="AT16" s="457">
        <v>61.189504373177854</v>
      </c>
      <c r="AU16" s="459">
        <v>0.29268292682926828</v>
      </c>
      <c r="AV16" s="457">
        <v>66.288629737609341</v>
      </c>
      <c r="AW16" s="459">
        <v>0.31707317073170732</v>
      </c>
      <c r="AX16" s="457">
        <v>33.144314868804678</v>
      </c>
      <c r="AY16" s="459">
        <v>0.15853658536585369</v>
      </c>
      <c r="AZ16" s="135">
        <v>29.744897959183682</v>
      </c>
      <c r="BA16" s="142">
        <v>0.14227642276422767</v>
      </c>
      <c r="BD16" s="141" t="s">
        <v>30</v>
      </c>
      <c r="BE16" s="139">
        <v>31.444606413994176</v>
      </c>
      <c r="BF16" s="142">
        <v>0.16371681415929207</v>
      </c>
      <c r="BG16" s="139">
        <v>130.02769679300292</v>
      </c>
      <c r="BH16" s="142">
        <v>0.67699115044247793</v>
      </c>
      <c r="BI16" s="139">
        <v>30.594752186588927</v>
      </c>
      <c r="BJ16" s="142">
        <v>0.15929203539823011</v>
      </c>
      <c r="BK16" s="30">
        <v>192.067055393586</v>
      </c>
      <c r="BL16" s="703">
        <v>22.096209912536448</v>
      </c>
      <c r="BM16" s="143">
        <v>0.15662650602409639</v>
      </c>
      <c r="BN16" s="703">
        <v>96.033527696793016</v>
      </c>
      <c r="BO16" s="143">
        <v>0.68072289156626498</v>
      </c>
      <c r="BP16" s="703">
        <v>22.946064139941697</v>
      </c>
      <c r="BQ16" s="143">
        <v>0.16265060240963858</v>
      </c>
      <c r="BR16" s="30">
        <v>141.07580174927116</v>
      </c>
      <c r="BS16" s="703">
        <v>9.3483965014577279</v>
      </c>
      <c r="BT16" s="143">
        <v>0.18333333333333335</v>
      </c>
      <c r="BU16" s="703">
        <v>33.994169096209916</v>
      </c>
      <c r="BV16" s="143">
        <v>0.66666666666666663</v>
      </c>
      <c r="BW16" s="703">
        <v>7.6486880466472318</v>
      </c>
      <c r="BX16" s="143">
        <v>0.15000000000000002</v>
      </c>
      <c r="BY16" s="30">
        <v>50.991253644314874</v>
      </c>
      <c r="BZ16" s="703">
        <v>0</v>
      </c>
      <c r="CA16" s="143">
        <v>0</v>
      </c>
      <c r="CB16" s="703">
        <v>4.2492711370262395</v>
      </c>
      <c r="CC16" s="143">
        <v>0.83333333333333326</v>
      </c>
      <c r="CD16" s="703">
        <v>0.84985422740524796</v>
      </c>
      <c r="CE16" s="143">
        <v>0.16666666666666669</v>
      </c>
      <c r="CF16" s="30">
        <v>5.0991253644314876</v>
      </c>
    </row>
    <row r="17" spans="1:84" x14ac:dyDescent="0.2">
      <c r="A17" s="140">
        <v>97214</v>
      </c>
      <c r="B17" s="141" t="s">
        <v>11</v>
      </c>
      <c r="C17" s="135">
        <v>2483</v>
      </c>
      <c r="D17" s="142">
        <v>0.83406113537117899</v>
      </c>
      <c r="E17" s="362">
        <v>2014</v>
      </c>
      <c r="F17" s="143">
        <v>0.81111558598469591</v>
      </c>
      <c r="G17" s="362">
        <v>431</v>
      </c>
      <c r="H17" s="143">
        <v>0.17358034635521546</v>
      </c>
      <c r="I17" s="362">
        <v>38</v>
      </c>
      <c r="J17" s="143">
        <v>1.5304067660088603E-2</v>
      </c>
      <c r="K17" s="314"/>
      <c r="L17" s="314">
        <v>0.67651998656365464</v>
      </c>
      <c r="M17" s="314">
        <v>0.14477662075915351</v>
      </c>
      <c r="O17" s="141" t="s">
        <v>11</v>
      </c>
      <c r="P17" s="135">
        <v>2282</v>
      </c>
      <c r="Q17" s="142">
        <v>0.91904953685058399</v>
      </c>
      <c r="R17" s="135">
        <v>190</v>
      </c>
      <c r="S17" s="142">
        <v>7.6520338300443011E-2</v>
      </c>
      <c r="T17" s="135">
        <v>11</v>
      </c>
      <c r="U17" s="142">
        <v>4.4301248489730166E-3</v>
      </c>
      <c r="V17" s="344">
        <v>1981</v>
      </c>
      <c r="W17" s="143">
        <v>0.98361469712015892</v>
      </c>
      <c r="X17" s="344">
        <v>22</v>
      </c>
      <c r="Y17" s="143">
        <v>1.0923535253227408E-2</v>
      </c>
      <c r="Z17" s="344">
        <v>11</v>
      </c>
      <c r="AA17" s="143">
        <v>5.4617676266137038E-3</v>
      </c>
      <c r="AB17" s="344">
        <v>266</v>
      </c>
      <c r="AC17" s="143">
        <v>0.61716937354988399</v>
      </c>
      <c r="AD17" s="344">
        <v>165</v>
      </c>
      <c r="AE17" s="143">
        <v>0.38283062645011601</v>
      </c>
      <c r="AF17" s="344">
        <v>0</v>
      </c>
      <c r="AG17" s="143">
        <v>0</v>
      </c>
      <c r="AH17" s="344">
        <v>35</v>
      </c>
      <c r="AI17" s="143">
        <v>0.92105263157894735</v>
      </c>
      <c r="AJ17" s="344">
        <v>3</v>
      </c>
      <c r="AK17" s="143">
        <v>7.8947368421052627E-2</v>
      </c>
      <c r="AL17" s="344">
        <v>0</v>
      </c>
      <c r="AM17" s="143">
        <v>0</v>
      </c>
      <c r="AO17" s="141" t="s">
        <v>11</v>
      </c>
      <c r="AP17" s="457">
        <v>23</v>
      </c>
      <c r="AQ17" s="459">
        <v>9.2629883205799443E-3</v>
      </c>
      <c r="AR17" s="457">
        <v>133</v>
      </c>
      <c r="AS17" s="459">
        <v>5.3564236810310112E-2</v>
      </c>
      <c r="AT17" s="457">
        <v>504</v>
      </c>
      <c r="AU17" s="459">
        <v>0.20298026580749093</v>
      </c>
      <c r="AV17" s="457">
        <v>1022</v>
      </c>
      <c r="AW17" s="459">
        <v>0.4115988723318566</v>
      </c>
      <c r="AX17" s="457">
        <v>543</v>
      </c>
      <c r="AY17" s="459">
        <v>0.21868707209021346</v>
      </c>
      <c r="AZ17" s="135">
        <v>258</v>
      </c>
      <c r="BA17" s="142">
        <v>0.10390656463954893</v>
      </c>
      <c r="BD17" s="141" t="s">
        <v>11</v>
      </c>
      <c r="BE17" s="139">
        <v>212</v>
      </c>
      <c r="BF17" s="142">
        <v>8.9300758213984838E-2</v>
      </c>
      <c r="BG17" s="139">
        <v>1339</v>
      </c>
      <c r="BH17" s="142">
        <v>0.56402695871946085</v>
      </c>
      <c r="BI17" s="139">
        <v>823</v>
      </c>
      <c r="BJ17" s="142">
        <v>0.34667228306655434</v>
      </c>
      <c r="BK17" s="30">
        <v>2374</v>
      </c>
      <c r="BL17" s="703">
        <v>183</v>
      </c>
      <c r="BM17" s="143">
        <v>9.365404298874104E-2</v>
      </c>
      <c r="BN17" s="703">
        <v>1123</v>
      </c>
      <c r="BO17" s="143">
        <v>0.57471852610030705</v>
      </c>
      <c r="BP17" s="703">
        <v>648</v>
      </c>
      <c r="BQ17" s="143">
        <v>0.33162743091095187</v>
      </c>
      <c r="BR17" s="30">
        <v>1954</v>
      </c>
      <c r="BS17" s="703">
        <v>29</v>
      </c>
      <c r="BT17" s="143">
        <v>6.9047619047619052E-2</v>
      </c>
      <c r="BU17" s="703">
        <v>216</v>
      </c>
      <c r="BV17" s="143">
        <v>0.51428571428571423</v>
      </c>
      <c r="BW17" s="703">
        <v>175</v>
      </c>
      <c r="BX17" s="143">
        <v>0.41666666666666669</v>
      </c>
      <c r="BY17" s="30">
        <v>420</v>
      </c>
      <c r="BZ17" s="703">
        <v>0</v>
      </c>
      <c r="CA17" s="143">
        <v>0</v>
      </c>
      <c r="CB17" s="703">
        <v>18</v>
      </c>
      <c r="CC17" s="143">
        <v>0.52941176470588236</v>
      </c>
      <c r="CD17" s="703">
        <v>16</v>
      </c>
      <c r="CE17" s="143">
        <v>0.47058823529411764</v>
      </c>
      <c r="CF17" s="30">
        <v>34</v>
      </c>
    </row>
    <row r="18" spans="1:84" x14ac:dyDescent="0.2">
      <c r="A18" s="140">
        <v>97215</v>
      </c>
      <c r="B18" s="141" t="s">
        <v>12</v>
      </c>
      <c r="C18" s="135">
        <v>320.92334494773507</v>
      </c>
      <c r="D18" s="142">
        <v>0.79156908665105385</v>
      </c>
      <c r="E18" s="362">
        <v>282.94425087108004</v>
      </c>
      <c r="F18" s="143">
        <v>0.88165680473372787</v>
      </c>
      <c r="G18" s="362">
        <v>37.979094076655045</v>
      </c>
      <c r="H18" s="143">
        <v>0.11834319526627221</v>
      </c>
      <c r="I18" s="362">
        <v>0</v>
      </c>
      <c r="J18" s="143">
        <v>0</v>
      </c>
      <c r="K18" s="314"/>
      <c r="L18" s="314">
        <v>0.69789227166276346</v>
      </c>
      <c r="M18" s="314">
        <v>9.3676814988290419E-2</v>
      </c>
      <c r="O18" s="141" t="s">
        <v>12</v>
      </c>
      <c r="P18" s="135">
        <v>311.42857142857133</v>
      </c>
      <c r="Q18" s="142">
        <v>0.97041420118343202</v>
      </c>
      <c r="R18" s="135">
        <v>9.4947735191637594</v>
      </c>
      <c r="S18" s="142">
        <v>2.9585798816568046E-2</v>
      </c>
      <c r="T18" s="135">
        <v>0</v>
      </c>
      <c r="U18" s="142">
        <v>0</v>
      </c>
      <c r="V18" s="344">
        <v>278.1968641114982</v>
      </c>
      <c r="W18" s="143">
        <v>0.98322147651006719</v>
      </c>
      <c r="X18" s="344">
        <v>4.7473867595818797</v>
      </c>
      <c r="Y18" s="143">
        <v>1.6778523489932886E-2</v>
      </c>
      <c r="Z18" s="344">
        <v>0</v>
      </c>
      <c r="AA18" s="143">
        <v>0</v>
      </c>
      <c r="AB18" s="344">
        <v>33.231707317073159</v>
      </c>
      <c r="AC18" s="143">
        <v>0.87499999999999989</v>
      </c>
      <c r="AD18" s="344">
        <v>4.7473867595818797</v>
      </c>
      <c r="AE18" s="143">
        <v>0.12499999999999997</v>
      </c>
      <c r="AF18" s="344">
        <v>0</v>
      </c>
      <c r="AG18" s="143">
        <v>0</v>
      </c>
      <c r="AH18" s="344">
        <v>0</v>
      </c>
      <c r="AI18" s="143"/>
      <c r="AJ18" s="344">
        <v>0</v>
      </c>
      <c r="AK18" s="143"/>
      <c r="AL18" s="344">
        <v>0</v>
      </c>
      <c r="AM18" s="143"/>
      <c r="AO18" s="141" t="s">
        <v>12</v>
      </c>
      <c r="AP18" s="457">
        <v>0</v>
      </c>
      <c r="AQ18" s="459">
        <v>0</v>
      </c>
      <c r="AR18" s="457">
        <v>10.444250871080136</v>
      </c>
      <c r="AS18" s="459">
        <v>3.2544378698224852E-2</v>
      </c>
      <c r="AT18" s="457">
        <v>64.564459930313575</v>
      </c>
      <c r="AU18" s="459">
        <v>0.20118343195266275</v>
      </c>
      <c r="AV18" s="457">
        <v>127.22996515679438</v>
      </c>
      <c r="AW18" s="459">
        <v>0.39644970414201186</v>
      </c>
      <c r="AX18" s="457">
        <v>74.059233449477318</v>
      </c>
      <c r="AY18" s="459">
        <v>0.23076923076923075</v>
      </c>
      <c r="AZ18" s="135">
        <v>44.625435540069667</v>
      </c>
      <c r="BA18" s="142">
        <v>0.13905325443786981</v>
      </c>
      <c r="BD18" s="141" t="s">
        <v>12</v>
      </c>
      <c r="BE18" s="139">
        <v>50.322299651567917</v>
      </c>
      <c r="BF18" s="142">
        <v>0.15680473372781062</v>
      </c>
      <c r="BG18" s="139">
        <v>184.19860627177695</v>
      </c>
      <c r="BH18" s="142">
        <v>0.57396449704142016</v>
      </c>
      <c r="BI18" s="139">
        <v>86.402439024390219</v>
      </c>
      <c r="BJ18" s="142">
        <v>0.26923076923076927</v>
      </c>
      <c r="BK18" s="30">
        <v>320.92334494773507</v>
      </c>
      <c r="BL18" s="703">
        <v>48.423344947735167</v>
      </c>
      <c r="BM18" s="143">
        <v>0.17114093959731541</v>
      </c>
      <c r="BN18" s="703">
        <v>164.25958188153305</v>
      </c>
      <c r="BO18" s="143">
        <v>0.58053691275167785</v>
      </c>
      <c r="BP18" s="703">
        <v>70.261324041811832</v>
      </c>
      <c r="BQ18" s="143">
        <v>0.24832214765100674</v>
      </c>
      <c r="BR18" s="30">
        <v>282.94425087108004</v>
      </c>
      <c r="BS18" s="703">
        <v>1.8989547038327519</v>
      </c>
      <c r="BT18" s="143">
        <v>0.05</v>
      </c>
      <c r="BU18" s="703">
        <v>19.939024390243894</v>
      </c>
      <c r="BV18" s="143">
        <v>0.52500000000000002</v>
      </c>
      <c r="BW18" s="703">
        <v>16.14111498257839</v>
      </c>
      <c r="BX18" s="143">
        <v>0.42499999999999999</v>
      </c>
      <c r="BY18" s="30">
        <v>37.979094076655038</v>
      </c>
      <c r="BZ18" s="703">
        <v>0</v>
      </c>
      <c r="CA18" s="143" t="e">
        <v>#DIV/0!</v>
      </c>
      <c r="CB18" s="703">
        <v>0</v>
      </c>
      <c r="CC18" s="143" t="e">
        <v>#DIV/0!</v>
      </c>
      <c r="CD18" s="703">
        <v>0</v>
      </c>
      <c r="CE18" s="143"/>
      <c r="CF18" s="30">
        <v>0</v>
      </c>
    </row>
    <row r="19" spans="1:84" x14ac:dyDescent="0.2">
      <c r="A19" s="140">
        <v>97216</v>
      </c>
      <c r="B19" s="144" t="s">
        <v>13</v>
      </c>
      <c r="C19" s="135">
        <v>1212.6132446325928</v>
      </c>
      <c r="D19" s="145">
        <v>0.79778393351800558</v>
      </c>
      <c r="E19" s="362">
        <v>979.98518294526377</v>
      </c>
      <c r="F19" s="146">
        <v>0.80815972222222221</v>
      </c>
      <c r="G19" s="362">
        <v>222.10190504989328</v>
      </c>
      <c r="H19" s="146">
        <v>0.18315972222222221</v>
      </c>
      <c r="I19" s="362">
        <v>10.526156637435699</v>
      </c>
      <c r="J19" s="146">
        <v>8.6805555555555542E-3</v>
      </c>
      <c r="K19" s="314"/>
      <c r="L19" s="314">
        <v>0.64473684210526316</v>
      </c>
      <c r="M19" s="314">
        <v>0.14612188365650969</v>
      </c>
      <c r="O19" s="144" t="s">
        <v>13</v>
      </c>
      <c r="P19" s="135">
        <v>1097.8781372845438</v>
      </c>
      <c r="Q19" s="145">
        <v>0.90538194444444453</v>
      </c>
      <c r="R19" s="135">
        <v>112.62987602056199</v>
      </c>
      <c r="S19" s="145">
        <v>9.2881944444444434E-2</v>
      </c>
      <c r="T19" s="135">
        <v>2.1052313274871399</v>
      </c>
      <c r="U19" s="145">
        <v>1.7361111111111108E-3</v>
      </c>
      <c r="V19" s="344">
        <v>968.40641064408453</v>
      </c>
      <c r="W19" s="146">
        <v>0.98818474758324382</v>
      </c>
      <c r="X19" s="344">
        <v>11.578772301179269</v>
      </c>
      <c r="Y19" s="146">
        <v>1.1815252416756173E-2</v>
      </c>
      <c r="Z19" s="344">
        <v>0</v>
      </c>
      <c r="AA19" s="146">
        <v>0</v>
      </c>
      <c r="AB19" s="344">
        <v>121.05080133051058</v>
      </c>
      <c r="AC19" s="146">
        <v>0.54502369668246453</v>
      </c>
      <c r="AD19" s="344">
        <v>98.945872391895577</v>
      </c>
      <c r="AE19" s="146">
        <v>0.44549763033175355</v>
      </c>
      <c r="AF19" s="344">
        <v>2.1052313274871399</v>
      </c>
      <c r="AG19" s="146">
        <v>9.4786729857819895E-3</v>
      </c>
      <c r="AH19" s="344">
        <v>8.4209253099485597</v>
      </c>
      <c r="AI19" s="146">
        <v>0.8</v>
      </c>
      <c r="AJ19" s="344">
        <v>2.1052313274871399</v>
      </c>
      <c r="AK19" s="146">
        <v>0.2</v>
      </c>
      <c r="AL19" s="344">
        <v>0</v>
      </c>
      <c r="AM19" s="146">
        <v>0</v>
      </c>
      <c r="AO19" s="144" t="s">
        <v>13</v>
      </c>
      <c r="AP19" s="457">
        <v>4.2104626549742799</v>
      </c>
      <c r="AQ19" s="460">
        <v>3.4722222222222216E-3</v>
      </c>
      <c r="AR19" s="457">
        <v>58.946477169639913</v>
      </c>
      <c r="AS19" s="460">
        <v>4.8611111111111098E-2</v>
      </c>
      <c r="AT19" s="457">
        <v>276.83791956455894</v>
      </c>
      <c r="AU19" s="460">
        <v>0.2282986111111111</v>
      </c>
      <c r="AV19" s="457">
        <v>509.46598125188791</v>
      </c>
      <c r="AW19" s="460">
        <v>0.42013888888888884</v>
      </c>
      <c r="AX19" s="457">
        <v>267.36437859086675</v>
      </c>
      <c r="AY19" s="460">
        <v>0.22048611111111105</v>
      </c>
      <c r="AZ19" s="135">
        <v>95.788025400664864</v>
      </c>
      <c r="BA19" s="145">
        <v>7.8993055555555539E-2</v>
      </c>
      <c r="BD19" s="144" t="s">
        <v>13</v>
      </c>
      <c r="BE19" s="139">
        <v>55.788630178409214</v>
      </c>
      <c r="BF19" s="145">
        <v>4.9765258215962435E-2</v>
      </c>
      <c r="BG19" s="139">
        <v>638.93770789234702</v>
      </c>
      <c r="BH19" s="145">
        <v>0.56995305164319243</v>
      </c>
      <c r="BI19" s="139">
        <v>426.30934381614588</v>
      </c>
      <c r="BJ19" s="145">
        <v>0.38028169014084506</v>
      </c>
      <c r="BK19" s="30">
        <v>1121.0356818869022</v>
      </c>
      <c r="BL19" s="703">
        <v>52.630783187178501</v>
      </c>
      <c r="BM19" s="146">
        <v>5.7142857142857141E-2</v>
      </c>
      <c r="BN19" s="703">
        <v>555.78107045660499</v>
      </c>
      <c r="BO19" s="146">
        <v>0.60342857142857143</v>
      </c>
      <c r="BP19" s="703">
        <v>312.62685213184034</v>
      </c>
      <c r="BQ19" s="146">
        <v>0.33942857142857147</v>
      </c>
      <c r="BR19" s="30">
        <v>921.03870577562384</v>
      </c>
      <c r="BS19" s="703">
        <v>3.1578469912307101</v>
      </c>
      <c r="BT19" s="146">
        <v>1.5789473684210527E-2</v>
      </c>
      <c r="BU19" s="703">
        <v>83.156637435742027</v>
      </c>
      <c r="BV19" s="146">
        <v>0.41578947368421054</v>
      </c>
      <c r="BW19" s="703">
        <v>113.68249168430556</v>
      </c>
      <c r="BX19" s="146">
        <v>0.56842105263157894</v>
      </c>
      <c r="BY19" s="30">
        <v>199.99697611127829</v>
      </c>
      <c r="BZ19" s="703">
        <v>3.1578469912307101</v>
      </c>
      <c r="CA19" s="146">
        <v>0.3</v>
      </c>
      <c r="CB19" s="703">
        <v>3.1578469912307101</v>
      </c>
      <c r="CC19" s="146">
        <v>0.3</v>
      </c>
      <c r="CD19" s="703">
        <v>4.2104626549742799</v>
      </c>
      <c r="CE19" s="146">
        <v>0.39999999999999997</v>
      </c>
      <c r="CF19" s="30">
        <v>10.526156637435701</v>
      </c>
    </row>
    <row r="20" spans="1:84" x14ac:dyDescent="0.2">
      <c r="A20" s="147"/>
      <c r="B20" s="153" t="s">
        <v>36</v>
      </c>
      <c r="C20" s="154">
        <v>6014.2887998389233</v>
      </c>
      <c r="D20" s="155">
        <v>0.80924721852691606</v>
      </c>
      <c r="E20" s="366">
        <v>4900.9067866275873</v>
      </c>
      <c r="F20" s="157">
        <v>0.81487719491602151</v>
      </c>
      <c r="G20" s="366">
        <v>1045.066064179681</v>
      </c>
      <c r="H20" s="157">
        <v>0.17376386451672729</v>
      </c>
      <c r="I20" s="366">
        <v>68.315949031654583</v>
      </c>
      <c r="J20" s="157">
        <v>1.135894056725115E-2</v>
      </c>
      <c r="K20" s="315"/>
      <c r="L20" s="314">
        <v>0.65943710342680606</v>
      </c>
      <c r="M20" s="314">
        <v>0.14061792404064943</v>
      </c>
      <c r="O20" s="153" t="s">
        <v>36</v>
      </c>
      <c r="P20" s="156">
        <v>5620.2679560464057</v>
      </c>
      <c r="Q20" s="155">
        <v>0.93448587906136626</v>
      </c>
      <c r="R20" s="156">
        <v>376.99358199663567</v>
      </c>
      <c r="S20" s="155">
        <v>6.2682986225525525E-2</v>
      </c>
      <c r="T20" s="156">
        <v>17.027261795881635</v>
      </c>
      <c r="U20" s="155">
        <v>2.8311347131081675E-3</v>
      </c>
      <c r="V20" s="347">
        <v>4835.3088003099992</v>
      </c>
      <c r="W20" s="157">
        <v>0.98661513283693214</v>
      </c>
      <c r="X20" s="347">
        <v>51.654042433908053</v>
      </c>
      <c r="Y20" s="157">
        <v>1.0539690853710816E-2</v>
      </c>
      <c r="Z20" s="347">
        <v>13.94394388368044</v>
      </c>
      <c r="AA20" s="157">
        <v>2.8451763093571402E-3</v>
      </c>
      <c r="AB20" s="347">
        <v>730.55121729466589</v>
      </c>
      <c r="AC20" s="157">
        <v>0.69904788064102741</v>
      </c>
      <c r="AD20" s="347">
        <v>311.43152897281396</v>
      </c>
      <c r="AE20" s="157">
        <v>0.29800176242185272</v>
      </c>
      <c r="AF20" s="347">
        <v>3.0833179122011969</v>
      </c>
      <c r="AG20" s="157">
        <v>2.9503569371199809E-3</v>
      </c>
      <c r="AH20" s="347">
        <v>54.407938441740924</v>
      </c>
      <c r="AI20" s="157">
        <v>0.79641634512799786</v>
      </c>
      <c r="AJ20" s="347">
        <v>13.908010589913651</v>
      </c>
      <c r="AK20" s="157">
        <v>0.20358365487200208</v>
      </c>
      <c r="AL20" s="347">
        <v>0</v>
      </c>
      <c r="AM20" s="157">
        <v>0</v>
      </c>
      <c r="AO20" s="153" t="s">
        <v>36</v>
      </c>
      <c r="AP20" s="463">
        <v>43.729070496880979</v>
      </c>
      <c r="AQ20" s="464">
        <v>7.2708630982356789E-3</v>
      </c>
      <c r="AR20" s="463">
        <v>293.10996469152212</v>
      </c>
      <c r="AS20" s="464">
        <v>4.8735598579731039E-2</v>
      </c>
      <c r="AT20" s="463">
        <v>1294.3887147594942</v>
      </c>
      <c r="AU20" s="464">
        <v>0.21521891579169941</v>
      </c>
      <c r="AV20" s="463">
        <v>2551.1482269468129</v>
      </c>
      <c r="AW20" s="464">
        <v>0.42418119778603558</v>
      </c>
      <c r="AX20" s="463">
        <v>1288.5726556583029</v>
      </c>
      <c r="AY20" s="464">
        <v>0.21425187558216591</v>
      </c>
      <c r="AZ20" s="156">
        <v>543.3401672859095</v>
      </c>
      <c r="BA20" s="155">
        <v>9.0341549162132259E-2</v>
      </c>
      <c r="BD20" s="153" t="s">
        <v>36</v>
      </c>
      <c r="BE20" s="154">
        <v>519.94597920317176</v>
      </c>
      <c r="BF20" s="155">
        <v>9.0585297474893994E-2</v>
      </c>
      <c r="BG20" s="154">
        <v>3377.2010514294125</v>
      </c>
      <c r="BH20" s="155">
        <v>0.58837797408318127</v>
      </c>
      <c r="BI20" s="154">
        <v>1842.702522185592</v>
      </c>
      <c r="BJ20" s="155">
        <v>0.32103672844192471</v>
      </c>
      <c r="BK20" s="32">
        <v>5739.8495528181766</v>
      </c>
      <c r="BL20" s="706">
        <v>458.81901292733846</v>
      </c>
      <c r="BM20" s="157">
        <v>9.676437895975222E-2</v>
      </c>
      <c r="BN20" s="706">
        <v>2816.4856984221142</v>
      </c>
      <c r="BO20" s="157">
        <v>0.59399345227221501</v>
      </c>
      <c r="BP20" s="706">
        <v>1466.3059708022693</v>
      </c>
      <c r="BQ20" s="157">
        <v>0.30924216876803262</v>
      </c>
      <c r="BR20" s="32">
        <v>4741.6106821517224</v>
      </c>
      <c r="BS20" s="706">
        <v>61.126966275833432</v>
      </c>
      <c r="BT20" s="157">
        <v>6.1234808693657883E-2</v>
      </c>
      <c r="BU20" s="706">
        <v>560.71535300729852</v>
      </c>
      <c r="BV20" s="157">
        <v>0.56170458743301388</v>
      </c>
      <c r="BW20" s="706">
        <v>376.39655138332256</v>
      </c>
      <c r="BX20" s="157">
        <v>0.37706060387332829</v>
      </c>
      <c r="BY20" s="32">
        <v>998.23887066645443</v>
      </c>
      <c r="BZ20" s="706">
        <v>3.1578469912307101</v>
      </c>
      <c r="CA20" s="157">
        <v>4.9098972164377183E-2</v>
      </c>
      <c r="CB20" s="706">
        <v>37.153841274363906</v>
      </c>
      <c r="CC20" s="157">
        <v>0.5776769500218023</v>
      </c>
      <c r="CD20" s="706">
        <v>24.004260766059964</v>
      </c>
      <c r="CE20" s="157">
        <v>0.3732240778138205</v>
      </c>
      <c r="CF20" s="32">
        <v>64.315949031654583</v>
      </c>
    </row>
    <row r="21" spans="1:84" x14ac:dyDescent="0.2">
      <c r="A21" s="140">
        <v>97234</v>
      </c>
      <c r="B21" s="158" t="s">
        <v>2</v>
      </c>
      <c r="C21" s="135">
        <v>429</v>
      </c>
      <c r="D21" s="159">
        <v>0.6952998379254457</v>
      </c>
      <c r="E21" s="362">
        <v>350</v>
      </c>
      <c r="F21" s="160">
        <v>0.81585081585081587</v>
      </c>
      <c r="G21" s="362">
        <v>73</v>
      </c>
      <c r="H21" s="160">
        <v>0.17016317016317017</v>
      </c>
      <c r="I21" s="362">
        <v>6</v>
      </c>
      <c r="J21" s="160">
        <v>1.3986013986013986E-2</v>
      </c>
      <c r="K21" s="314"/>
      <c r="L21" s="314">
        <v>0.5672609400324149</v>
      </c>
      <c r="M21" s="314">
        <v>0.11831442463533225</v>
      </c>
      <c r="O21" s="158" t="s">
        <v>2</v>
      </c>
      <c r="P21" s="135">
        <v>387</v>
      </c>
      <c r="Q21" s="159">
        <v>0.90209790209790208</v>
      </c>
      <c r="R21" s="135">
        <v>35</v>
      </c>
      <c r="S21" s="159">
        <v>8.1585081585081584E-2</v>
      </c>
      <c r="T21" s="135">
        <v>7</v>
      </c>
      <c r="U21" s="159">
        <v>1.6317016317016316E-2</v>
      </c>
      <c r="V21" s="344">
        <v>335</v>
      </c>
      <c r="W21" s="160">
        <v>0.95714285714285718</v>
      </c>
      <c r="X21" s="344">
        <v>12</v>
      </c>
      <c r="Y21" s="160">
        <v>3.4285714285714287E-2</v>
      </c>
      <c r="Z21" s="344">
        <v>3</v>
      </c>
      <c r="AA21" s="160">
        <v>8.5714285714285719E-3</v>
      </c>
      <c r="AB21" s="344">
        <v>49</v>
      </c>
      <c r="AC21" s="160">
        <v>0.67123287671232879</v>
      </c>
      <c r="AD21" s="344">
        <v>22</v>
      </c>
      <c r="AE21" s="160">
        <v>0.30136986301369861</v>
      </c>
      <c r="AF21" s="344">
        <v>2</v>
      </c>
      <c r="AG21" s="160">
        <v>2.7397260273972601E-2</v>
      </c>
      <c r="AH21" s="344">
        <v>3</v>
      </c>
      <c r="AI21" s="160">
        <v>0.5</v>
      </c>
      <c r="AJ21" s="344">
        <v>1</v>
      </c>
      <c r="AK21" s="160">
        <v>0.16666666666666666</v>
      </c>
      <c r="AL21" s="344">
        <v>2</v>
      </c>
      <c r="AM21" s="160">
        <v>0.33333333333333331</v>
      </c>
      <c r="AO21" s="158" t="s">
        <v>2</v>
      </c>
      <c r="AP21" s="457">
        <v>11</v>
      </c>
      <c r="AQ21" s="465">
        <v>2.564102564102564E-2</v>
      </c>
      <c r="AR21" s="457">
        <v>31</v>
      </c>
      <c r="AS21" s="465">
        <v>7.2261072261072257E-2</v>
      </c>
      <c r="AT21" s="457">
        <v>96</v>
      </c>
      <c r="AU21" s="465">
        <v>0.22377622377622378</v>
      </c>
      <c r="AV21" s="457">
        <v>155</v>
      </c>
      <c r="AW21" s="465">
        <v>0.36130536130536128</v>
      </c>
      <c r="AX21" s="457">
        <v>92</v>
      </c>
      <c r="AY21" s="465">
        <v>0.21445221445221446</v>
      </c>
      <c r="AZ21" s="135">
        <v>44</v>
      </c>
      <c r="BA21" s="159">
        <v>0.10256410256410256</v>
      </c>
      <c r="BD21" s="158" t="s">
        <v>2</v>
      </c>
      <c r="BE21" s="139">
        <v>31</v>
      </c>
      <c r="BF21" s="159">
        <v>7.5425790754257913E-2</v>
      </c>
      <c r="BG21" s="139">
        <v>230</v>
      </c>
      <c r="BH21" s="159">
        <v>0.55961070559610704</v>
      </c>
      <c r="BI21" s="139">
        <v>150</v>
      </c>
      <c r="BJ21" s="159">
        <v>0.36496350364963503</v>
      </c>
      <c r="BK21" s="30">
        <v>411</v>
      </c>
      <c r="BL21" s="703">
        <v>25</v>
      </c>
      <c r="BM21" s="160">
        <v>7.3746312684365781E-2</v>
      </c>
      <c r="BN21" s="703">
        <v>191</v>
      </c>
      <c r="BO21" s="160">
        <v>0.56342182890855452</v>
      </c>
      <c r="BP21" s="703">
        <v>123</v>
      </c>
      <c r="BQ21" s="160">
        <v>0.36283185840707965</v>
      </c>
      <c r="BR21" s="30">
        <v>339</v>
      </c>
      <c r="BS21" s="703">
        <v>6</v>
      </c>
      <c r="BT21" s="160">
        <v>8.3333333333333329E-2</v>
      </c>
      <c r="BU21" s="703">
        <v>39</v>
      </c>
      <c r="BV21" s="160">
        <v>0.54166666666666663</v>
      </c>
      <c r="BW21" s="703">
        <v>27</v>
      </c>
      <c r="BX21" s="160">
        <v>0.375</v>
      </c>
      <c r="BY21" s="30">
        <v>72</v>
      </c>
      <c r="BZ21" s="703">
        <v>1</v>
      </c>
      <c r="CA21" s="160">
        <v>0.16666666666666666</v>
      </c>
      <c r="CB21" s="703">
        <v>0</v>
      </c>
      <c r="CC21" s="160">
        <v>0</v>
      </c>
      <c r="CD21" s="703">
        <v>5</v>
      </c>
      <c r="CE21" s="160">
        <v>0.83333333333333337</v>
      </c>
      <c r="CF21" s="30">
        <v>6</v>
      </c>
    </row>
    <row r="22" spans="1:84" x14ac:dyDescent="0.2">
      <c r="A22" s="140">
        <v>97204</v>
      </c>
      <c r="B22" s="141" t="s">
        <v>3</v>
      </c>
      <c r="C22" s="135">
        <v>1340.2274603789567</v>
      </c>
      <c r="D22" s="142">
        <v>0.85879318307301045</v>
      </c>
      <c r="E22" s="362">
        <v>1012.684264381107</v>
      </c>
      <c r="F22" s="143">
        <v>0.7556062640999498</v>
      </c>
      <c r="G22" s="362">
        <v>290.48312232494663</v>
      </c>
      <c r="H22" s="143">
        <v>0.21674165834716663</v>
      </c>
      <c r="I22" s="362">
        <v>37.060073672903144</v>
      </c>
      <c r="J22" s="143">
        <v>2.7652077552883601E-2</v>
      </c>
      <c r="K22" s="314"/>
      <c r="L22" s="314">
        <v>0.64890950869630171</v>
      </c>
      <c r="M22" s="314">
        <v>0.18613625867648614</v>
      </c>
      <c r="O22" s="141" t="s">
        <v>3</v>
      </c>
      <c r="P22" s="135">
        <v>1184.9708058979718</v>
      </c>
      <c r="Q22" s="142">
        <v>0.884156489050683</v>
      </c>
      <c r="R22" s="135">
        <v>148.24655897962793</v>
      </c>
      <c r="S22" s="142">
        <v>0.11061298425993331</v>
      </c>
      <c r="T22" s="135">
        <v>7.0100955013569406</v>
      </c>
      <c r="U22" s="142">
        <v>5.230526689383605E-3</v>
      </c>
      <c r="V22" s="344">
        <v>991.64927966102459</v>
      </c>
      <c r="W22" s="143">
        <v>0.97922848664688422</v>
      </c>
      <c r="X22" s="344">
        <v>21.034984720082342</v>
      </c>
      <c r="Y22" s="143">
        <v>2.0771513353115726E-2</v>
      </c>
      <c r="Z22" s="344">
        <v>0</v>
      </c>
      <c r="AA22" s="143">
        <v>0</v>
      </c>
      <c r="AB22" s="344">
        <v>168.27987776065874</v>
      </c>
      <c r="AC22" s="143">
        <v>0.57931034482758614</v>
      </c>
      <c r="AD22" s="344">
        <v>116.19324892997864</v>
      </c>
      <c r="AE22" s="143">
        <v>0.39999999999999997</v>
      </c>
      <c r="AF22" s="344">
        <v>6.0099956343092407</v>
      </c>
      <c r="AG22" s="143">
        <v>2.0689655172413793E-2</v>
      </c>
      <c r="AH22" s="344">
        <v>25.041648476288501</v>
      </c>
      <c r="AI22" s="143">
        <v>0.67570422814884901</v>
      </c>
      <c r="AJ22" s="344">
        <v>11.018325329566938</v>
      </c>
      <c r="AK22" s="143">
        <v>0.29730986038549351</v>
      </c>
      <c r="AL22" s="344">
        <v>1.0000998670476999</v>
      </c>
      <c r="AM22" s="143">
        <v>2.6985911465657268E-2</v>
      </c>
      <c r="AO22" s="141" t="s">
        <v>3</v>
      </c>
      <c r="AP22" s="457">
        <v>22.035084587130044</v>
      </c>
      <c r="AQ22" s="459">
        <v>1.6441302121133605E-2</v>
      </c>
      <c r="AR22" s="457">
        <v>124.20657644239094</v>
      </c>
      <c r="AS22" s="459">
        <v>9.2675743569133287E-2</v>
      </c>
      <c r="AT22" s="457">
        <v>338.56308739942057</v>
      </c>
      <c r="AU22" s="459">
        <v>0.25261613972876662</v>
      </c>
      <c r="AV22" s="457">
        <v>494.82297389146078</v>
      </c>
      <c r="AW22" s="459">
        <v>0.36920820421896655</v>
      </c>
      <c r="AX22" s="457">
        <v>254.4231485190912</v>
      </c>
      <c r="AY22" s="459">
        <v>0.18983579731096664</v>
      </c>
      <c r="AZ22" s="135">
        <v>106.17658953946324</v>
      </c>
      <c r="BA22" s="142">
        <v>7.9222813051033306E-2</v>
      </c>
      <c r="BD22" s="141" t="s">
        <v>3</v>
      </c>
      <c r="BE22" s="139">
        <v>115.1915829909271</v>
      </c>
      <c r="BF22" s="142">
        <v>9.0054815974941263E-2</v>
      </c>
      <c r="BG22" s="139">
        <v>636.05787129772784</v>
      </c>
      <c r="BH22" s="142">
        <v>0.49725920125293649</v>
      </c>
      <c r="BI22" s="139">
        <v>527.87794988016162</v>
      </c>
      <c r="BJ22" s="142">
        <v>0.41268598277212221</v>
      </c>
      <c r="BK22" s="30">
        <v>1279.1274041688166</v>
      </c>
      <c r="BL22" s="703">
        <v>77.128277306968585</v>
      </c>
      <c r="BM22" s="143">
        <v>7.7856420626895864E-2</v>
      </c>
      <c r="BN22" s="703">
        <v>509.84796297723381</v>
      </c>
      <c r="BO22" s="143">
        <v>0.51466127401415573</v>
      </c>
      <c r="BP22" s="703">
        <v>403.67137343777063</v>
      </c>
      <c r="BQ22" s="143">
        <v>0.40748230535894847</v>
      </c>
      <c r="BR22" s="30">
        <v>990.64761372197302</v>
      </c>
      <c r="BS22" s="703">
        <v>38.063305683958518</v>
      </c>
      <c r="BT22" s="143">
        <v>0.13194444444444445</v>
      </c>
      <c r="BU22" s="703">
        <v>126.20990832049404</v>
      </c>
      <c r="BV22" s="143">
        <v>0.43750000000000006</v>
      </c>
      <c r="BW22" s="703">
        <v>124.20657644239095</v>
      </c>
      <c r="BX22" s="143">
        <v>0.43055555555555558</v>
      </c>
      <c r="BY22" s="30">
        <v>288.47979044684348</v>
      </c>
      <c r="BZ22" s="703">
        <v>4.0066637562061604</v>
      </c>
      <c r="CA22" s="143">
        <v>0.10811267650381588</v>
      </c>
      <c r="CB22" s="703">
        <v>20.031752709026961</v>
      </c>
      <c r="CC22" s="143">
        <v>0.54052112485878268</v>
      </c>
      <c r="CD22" s="703">
        <v>13.021657207670021</v>
      </c>
      <c r="CE22" s="143">
        <v>0.35136619863740159</v>
      </c>
      <c r="CF22" s="30">
        <v>37.060073672903137</v>
      </c>
    </row>
    <row r="23" spans="1:84" x14ac:dyDescent="0.2">
      <c r="A23" s="140">
        <v>97205</v>
      </c>
      <c r="B23" s="141" t="s">
        <v>4</v>
      </c>
      <c r="C23" s="135">
        <v>1294.933621848922</v>
      </c>
      <c r="D23" s="142">
        <v>0.72881355932203395</v>
      </c>
      <c r="E23" s="362">
        <v>1027.9163013746481</v>
      </c>
      <c r="F23" s="143">
        <v>0.79379844961240309</v>
      </c>
      <c r="G23" s="362">
        <v>249.95230375223383</v>
      </c>
      <c r="H23" s="143">
        <v>0.19302325581395352</v>
      </c>
      <c r="I23" s="362">
        <v>17.06501672204006</v>
      </c>
      <c r="J23" s="143">
        <v>1.3178294573643412E-2</v>
      </c>
      <c r="K23" s="314"/>
      <c r="L23" s="314">
        <v>0.5785310734463277</v>
      </c>
      <c r="M23" s="314">
        <v>0.14067796610169495</v>
      </c>
      <c r="O23" s="141" t="s">
        <v>4</v>
      </c>
      <c r="P23" s="135">
        <v>1169.4555577162748</v>
      </c>
      <c r="Q23" s="142">
        <v>0.90310077519379861</v>
      </c>
      <c r="R23" s="135">
        <v>122.46659059346396</v>
      </c>
      <c r="S23" s="142">
        <v>9.4573643410852726E-2</v>
      </c>
      <c r="T23" s="135">
        <v>3.0114735391835401</v>
      </c>
      <c r="U23" s="142">
        <v>2.3255813953488376E-3</v>
      </c>
      <c r="V23" s="344">
        <v>993.78626793056821</v>
      </c>
      <c r="W23" s="143">
        <v>0.96679687500000022</v>
      </c>
      <c r="X23" s="344">
        <v>33.126208931018944</v>
      </c>
      <c r="Y23" s="143">
        <v>3.2226562500000007E-2</v>
      </c>
      <c r="Z23" s="344">
        <v>1.00382451306118</v>
      </c>
      <c r="AA23" s="143">
        <v>9.7656250000000022E-4</v>
      </c>
      <c r="AB23" s="344">
        <v>166.63486916815589</v>
      </c>
      <c r="AC23" s="143">
        <v>0.66666666666666663</v>
      </c>
      <c r="AD23" s="344">
        <v>82.313610071016754</v>
      </c>
      <c r="AE23" s="143">
        <v>0.32931726907630521</v>
      </c>
      <c r="AF23" s="344">
        <v>1.00382451306118</v>
      </c>
      <c r="AG23" s="143">
        <v>4.0160642570281121E-3</v>
      </c>
      <c r="AH23" s="344">
        <v>9.0344206175506194</v>
      </c>
      <c r="AI23" s="143">
        <v>0.52941176470588236</v>
      </c>
      <c r="AJ23" s="344">
        <v>7.0267715914282602</v>
      </c>
      <c r="AK23" s="143">
        <v>0.41176470588235298</v>
      </c>
      <c r="AL23" s="344">
        <v>1.00382451306118</v>
      </c>
      <c r="AM23" s="143">
        <v>5.8823529411764712E-2</v>
      </c>
      <c r="AO23" s="141" t="s">
        <v>4</v>
      </c>
      <c r="AP23" s="457">
        <v>20.076490261223601</v>
      </c>
      <c r="AQ23" s="459">
        <v>1.5503875968992251E-2</v>
      </c>
      <c r="AR23" s="457">
        <v>48.183576626936642</v>
      </c>
      <c r="AS23" s="459">
        <v>3.7209302325581402E-2</v>
      </c>
      <c r="AT23" s="457">
        <v>266.0134959612127</v>
      </c>
      <c r="AU23" s="459">
        <v>0.20542635658914732</v>
      </c>
      <c r="AV23" s="457">
        <v>487.8587133477335</v>
      </c>
      <c r="AW23" s="459">
        <v>0.37674418604651166</v>
      </c>
      <c r="AX23" s="457">
        <v>327.24679125794466</v>
      </c>
      <c r="AY23" s="459">
        <v>0.25271317829457368</v>
      </c>
      <c r="AZ23" s="135">
        <v>145.55455439387109</v>
      </c>
      <c r="BA23" s="142">
        <v>0.1124031007751938</v>
      </c>
      <c r="BD23" s="141" t="s">
        <v>4</v>
      </c>
      <c r="BE23" s="139">
        <v>51.195050166120183</v>
      </c>
      <c r="BF23" s="142">
        <v>4.0094339622641507E-2</v>
      </c>
      <c r="BG23" s="139">
        <v>661.52035410731776</v>
      </c>
      <c r="BH23" s="142">
        <v>0.51808176100628933</v>
      </c>
      <c r="BI23" s="139">
        <v>564.14937634038313</v>
      </c>
      <c r="BJ23" s="142">
        <v>0.44182389937106914</v>
      </c>
      <c r="BK23" s="30">
        <v>1276.864780613821</v>
      </c>
      <c r="BL23" s="703">
        <v>43.164454061630742</v>
      </c>
      <c r="BM23" s="143">
        <v>4.2033235581622676E-2</v>
      </c>
      <c r="BN23" s="703">
        <v>533.03081643548671</v>
      </c>
      <c r="BO23" s="143">
        <v>0.5190615835777127</v>
      </c>
      <c r="BP23" s="703">
        <v>450.7172063644698</v>
      </c>
      <c r="BQ23" s="143">
        <v>0.43890518084066465</v>
      </c>
      <c r="BR23" s="30">
        <v>1026.9124768615873</v>
      </c>
      <c r="BS23" s="703">
        <v>8.0305961044894403</v>
      </c>
      <c r="BT23" s="143">
        <v>3.2128514056224904E-2</v>
      </c>
      <c r="BU23" s="703">
        <v>128.48953767183104</v>
      </c>
      <c r="BV23" s="143">
        <v>0.51405622489959846</v>
      </c>
      <c r="BW23" s="703">
        <v>113.43216997591334</v>
      </c>
      <c r="BX23" s="143">
        <v>0.45381526104417674</v>
      </c>
      <c r="BY23" s="30">
        <v>249.9523037522338</v>
      </c>
      <c r="BZ23" s="703">
        <v>2.0076490261223601</v>
      </c>
      <c r="CA23" s="143">
        <v>0.11764705882352942</v>
      </c>
      <c r="CB23" s="703">
        <v>6.0229470783670802</v>
      </c>
      <c r="CC23" s="143">
        <v>0.35294117647058826</v>
      </c>
      <c r="CD23" s="703">
        <v>9.0344206175506194</v>
      </c>
      <c r="CE23" s="143">
        <v>0.52941176470588236</v>
      </c>
      <c r="CF23" s="30">
        <v>17.06501672204006</v>
      </c>
    </row>
    <row r="24" spans="1:84" x14ac:dyDescent="0.2">
      <c r="A24" s="140">
        <v>97208</v>
      </c>
      <c r="B24" s="141" t="s">
        <v>7</v>
      </c>
      <c r="C24" s="135">
        <v>296</v>
      </c>
      <c r="D24" s="142">
        <v>0.82222222222222219</v>
      </c>
      <c r="E24" s="362">
        <v>245</v>
      </c>
      <c r="F24" s="143">
        <v>0.82770270270270274</v>
      </c>
      <c r="G24" s="362">
        <v>46</v>
      </c>
      <c r="H24" s="143">
        <v>0.1554054054054054</v>
      </c>
      <c r="I24" s="362">
        <v>5</v>
      </c>
      <c r="J24" s="143">
        <v>1.6891891891891893E-2</v>
      </c>
      <c r="K24" s="314"/>
      <c r="L24" s="314">
        <v>0.68055555555555558</v>
      </c>
      <c r="M24" s="314">
        <v>0.12777777777777777</v>
      </c>
      <c r="O24" s="141" t="s">
        <v>7</v>
      </c>
      <c r="P24" s="135">
        <v>288</v>
      </c>
      <c r="Q24" s="142">
        <v>0.97297297297297303</v>
      </c>
      <c r="R24" s="135">
        <v>8</v>
      </c>
      <c r="S24" s="142">
        <v>2.7027027027027029E-2</v>
      </c>
      <c r="T24" s="135">
        <v>0</v>
      </c>
      <c r="U24" s="142">
        <v>0</v>
      </c>
      <c r="V24" s="344">
        <v>239</v>
      </c>
      <c r="W24" s="143">
        <v>0.97551020408163269</v>
      </c>
      <c r="X24" s="344">
        <v>6</v>
      </c>
      <c r="Y24" s="143">
        <v>2.4489795918367346E-2</v>
      </c>
      <c r="Z24" s="344">
        <v>0</v>
      </c>
      <c r="AA24" s="143">
        <v>0</v>
      </c>
      <c r="AB24" s="344">
        <v>44</v>
      </c>
      <c r="AC24" s="143">
        <v>0.95652173913043481</v>
      </c>
      <c r="AD24" s="344">
        <v>2</v>
      </c>
      <c r="AE24" s="143">
        <v>4.3478260869565216E-2</v>
      </c>
      <c r="AF24" s="344">
        <v>0</v>
      </c>
      <c r="AG24" s="143">
        <v>0</v>
      </c>
      <c r="AH24" s="344">
        <v>5</v>
      </c>
      <c r="AI24" s="143">
        <v>1</v>
      </c>
      <c r="AJ24" s="344">
        <v>0</v>
      </c>
      <c r="AK24" s="143">
        <v>0</v>
      </c>
      <c r="AL24" s="344">
        <v>0</v>
      </c>
      <c r="AM24" s="143">
        <v>0</v>
      </c>
      <c r="AO24" s="141" t="s">
        <v>7</v>
      </c>
      <c r="AP24" s="457">
        <v>7</v>
      </c>
      <c r="AQ24" s="459">
        <v>2.364864864864865E-2</v>
      </c>
      <c r="AR24" s="457">
        <v>28</v>
      </c>
      <c r="AS24" s="459">
        <v>9.45945945945946E-2</v>
      </c>
      <c r="AT24" s="457">
        <v>82</v>
      </c>
      <c r="AU24" s="459">
        <v>0.27702702702702703</v>
      </c>
      <c r="AV24" s="457">
        <v>119</v>
      </c>
      <c r="AW24" s="459">
        <v>0.40202702702702703</v>
      </c>
      <c r="AX24" s="457">
        <v>41</v>
      </c>
      <c r="AY24" s="459">
        <v>0.13851351351351351</v>
      </c>
      <c r="AZ24" s="135">
        <v>19</v>
      </c>
      <c r="BA24" s="142">
        <v>6.4189189189189186E-2</v>
      </c>
      <c r="BD24" s="141" t="s">
        <v>7</v>
      </c>
      <c r="BE24" s="139">
        <v>21</v>
      </c>
      <c r="BF24" s="142">
        <v>7.2916666666666671E-2</v>
      </c>
      <c r="BG24" s="139">
        <v>176</v>
      </c>
      <c r="BH24" s="142">
        <v>0.61111111111111116</v>
      </c>
      <c r="BI24" s="139">
        <v>91</v>
      </c>
      <c r="BJ24" s="142">
        <v>0.31597222222222221</v>
      </c>
      <c r="BK24" s="30">
        <v>288</v>
      </c>
      <c r="BL24" s="703">
        <v>20</v>
      </c>
      <c r="BM24" s="143">
        <v>8.2644628099173556E-2</v>
      </c>
      <c r="BN24" s="703">
        <v>137</v>
      </c>
      <c r="BO24" s="143">
        <v>0.56611570247933884</v>
      </c>
      <c r="BP24" s="703">
        <v>85</v>
      </c>
      <c r="BQ24" s="143">
        <v>0.3512396694214876</v>
      </c>
      <c r="BR24" s="30">
        <v>242</v>
      </c>
      <c r="BS24" s="703">
        <v>1</v>
      </c>
      <c r="BT24" s="143">
        <v>2.1739130434782608E-2</v>
      </c>
      <c r="BU24" s="703">
        <v>39</v>
      </c>
      <c r="BV24" s="143">
        <v>0.84782608695652173</v>
      </c>
      <c r="BW24" s="703">
        <v>6</v>
      </c>
      <c r="BX24" s="143">
        <v>0.13043478260869565</v>
      </c>
      <c r="BY24" s="30">
        <v>46</v>
      </c>
      <c r="BZ24" s="703">
        <v>1</v>
      </c>
      <c r="CA24" s="143">
        <v>0.2</v>
      </c>
      <c r="CB24" s="703">
        <v>2</v>
      </c>
      <c r="CC24" s="143">
        <v>0.4</v>
      </c>
      <c r="CD24" s="703">
        <v>2</v>
      </c>
      <c r="CE24" s="143">
        <v>0.4</v>
      </c>
      <c r="CF24" s="30">
        <v>5</v>
      </c>
    </row>
    <row r="25" spans="1:84" x14ac:dyDescent="0.2">
      <c r="A25" s="140">
        <v>97218</v>
      </c>
      <c r="B25" s="141" t="s">
        <v>15</v>
      </c>
      <c r="C25" s="135">
        <v>1681.8883358771054</v>
      </c>
      <c r="D25" s="142">
        <v>0.81913875598086117</v>
      </c>
      <c r="E25" s="362">
        <v>1301.695119764699</v>
      </c>
      <c r="F25" s="143">
        <v>0.77394859813084116</v>
      </c>
      <c r="G25" s="362">
        <v>366.43945635640205</v>
      </c>
      <c r="H25" s="143">
        <v>0.21787383177570094</v>
      </c>
      <c r="I25" s="362">
        <v>13.753759756004365</v>
      </c>
      <c r="J25" s="143">
        <v>8.1775700934579431E-3</v>
      </c>
      <c r="K25" s="314"/>
      <c r="L25" s="314">
        <v>0.63397129186602863</v>
      </c>
      <c r="M25" s="314">
        <v>0.17846889952153108</v>
      </c>
      <c r="O25" s="141" t="s">
        <v>15</v>
      </c>
      <c r="P25" s="135">
        <v>1551.2276181950638</v>
      </c>
      <c r="Q25" s="142">
        <v>0.92231308411214941</v>
      </c>
      <c r="R25" s="135">
        <v>122.80142639289613</v>
      </c>
      <c r="S25" s="142">
        <v>7.3014018691588786E-2</v>
      </c>
      <c r="T25" s="135">
        <v>7.8592912891453519</v>
      </c>
      <c r="U25" s="142">
        <v>4.6728971962616819E-3</v>
      </c>
      <c r="V25" s="344">
        <v>1273.2051888415469</v>
      </c>
      <c r="W25" s="143">
        <v>0.97811320754716968</v>
      </c>
      <c r="X25" s="344">
        <v>22.595462456292893</v>
      </c>
      <c r="Y25" s="143">
        <v>1.7358490566037738E-2</v>
      </c>
      <c r="Z25" s="344">
        <v>5.8944684668590144</v>
      </c>
      <c r="AA25" s="143">
        <v>4.528301886792453E-3</v>
      </c>
      <c r="AB25" s="344">
        <v>272.12796088665783</v>
      </c>
      <c r="AC25" s="143">
        <v>0.74262734584450407</v>
      </c>
      <c r="AD25" s="344">
        <v>92.346672647457893</v>
      </c>
      <c r="AE25" s="143">
        <v>0.25201072386058981</v>
      </c>
      <c r="AF25" s="344">
        <v>1.964822822286338</v>
      </c>
      <c r="AG25" s="143">
        <v>5.3619302949061663E-3</v>
      </c>
      <c r="AH25" s="344">
        <v>5.8944684668590144</v>
      </c>
      <c r="AI25" s="143">
        <v>0.4285714285714286</v>
      </c>
      <c r="AJ25" s="344">
        <v>7.8592912891453528</v>
      </c>
      <c r="AK25" s="143">
        <v>0.57142857142857151</v>
      </c>
      <c r="AL25" s="344">
        <v>0</v>
      </c>
      <c r="AM25" s="143">
        <v>0</v>
      </c>
      <c r="AO25" s="141" t="s">
        <v>15</v>
      </c>
      <c r="AP25" s="457">
        <v>13.753759756004365</v>
      </c>
      <c r="AQ25" s="459">
        <v>8.1775700934579431E-3</v>
      </c>
      <c r="AR25" s="457">
        <v>98.241141114316903</v>
      </c>
      <c r="AS25" s="459">
        <v>5.8411214953271028E-2</v>
      </c>
      <c r="AT25" s="457">
        <v>352.6856966003977</v>
      </c>
      <c r="AU25" s="459">
        <v>0.20969626168224301</v>
      </c>
      <c r="AV25" s="457">
        <v>648.39153135449158</v>
      </c>
      <c r="AW25" s="459">
        <v>0.3855140186915888</v>
      </c>
      <c r="AX25" s="457">
        <v>374.29874764554739</v>
      </c>
      <c r="AY25" s="459">
        <v>0.22254672897196262</v>
      </c>
      <c r="AZ25" s="135">
        <v>194.51745940634748</v>
      </c>
      <c r="BA25" s="142">
        <v>0.11565420560747665</v>
      </c>
      <c r="BD25" s="141" t="s">
        <v>15</v>
      </c>
      <c r="BE25" s="139">
        <v>107.08284381460543</v>
      </c>
      <c r="BF25" s="142">
        <v>6.7200986436498161E-2</v>
      </c>
      <c r="BG25" s="139">
        <v>965.71041715373508</v>
      </c>
      <c r="BH25" s="142">
        <v>0.60604192355117137</v>
      </c>
      <c r="BI25" s="139">
        <v>520.67804790587957</v>
      </c>
      <c r="BJ25" s="142">
        <v>0.32675709001233044</v>
      </c>
      <c r="BK25" s="30">
        <v>1593.4713088742201</v>
      </c>
      <c r="BL25" s="703">
        <v>70.733621602308176</v>
      </c>
      <c r="BM25" s="143">
        <v>5.6692913385826778E-2</v>
      </c>
      <c r="BN25" s="703">
        <v>762.35125504709913</v>
      </c>
      <c r="BO25" s="143">
        <v>0.61102362204724414</v>
      </c>
      <c r="BP25" s="703">
        <v>414.5776155024173</v>
      </c>
      <c r="BQ25" s="143">
        <v>0.33228346456692914</v>
      </c>
      <c r="BR25" s="30">
        <v>1247.6624921518246</v>
      </c>
      <c r="BS25" s="703">
        <v>36.349222212297249</v>
      </c>
      <c r="BT25" s="143">
        <v>0.10511363636363635</v>
      </c>
      <c r="BU25" s="703">
        <v>203.35916210663595</v>
      </c>
      <c r="BV25" s="143">
        <v>0.58806818181818177</v>
      </c>
      <c r="BW25" s="703">
        <v>106.10043240346226</v>
      </c>
      <c r="BX25" s="143">
        <v>0.30681818181818188</v>
      </c>
      <c r="BY25" s="30">
        <v>345.80881672239548</v>
      </c>
      <c r="BZ25" s="703">
        <v>0</v>
      </c>
      <c r="CA25" s="143">
        <v>0</v>
      </c>
      <c r="CB25" s="703">
        <v>8.841702700288522</v>
      </c>
      <c r="CC25" s="143">
        <v>0.69230769230769229</v>
      </c>
      <c r="CD25" s="703">
        <v>3.929645644572676</v>
      </c>
      <c r="CE25" s="143">
        <v>0.30769230769230765</v>
      </c>
      <c r="CF25" s="30">
        <v>12.771348344861199</v>
      </c>
    </row>
    <row r="26" spans="1:84" x14ac:dyDescent="0.2">
      <c r="A26" s="140">
        <v>97233</v>
      </c>
      <c r="B26" s="141" t="s">
        <v>16</v>
      </c>
      <c r="C26" s="135">
        <v>651.58148496798708</v>
      </c>
      <c r="D26" s="142">
        <v>0.81219016721326875</v>
      </c>
      <c r="E26" s="362">
        <v>513.87751520696247</v>
      </c>
      <c r="F26" s="143">
        <v>0.78866193570894638</v>
      </c>
      <c r="G26" s="362">
        <v>127.72101348833242</v>
      </c>
      <c r="H26" s="143">
        <v>0.19601694712766046</v>
      </c>
      <c r="I26" s="362">
        <v>9.982956272692137</v>
      </c>
      <c r="J26" s="143">
        <v>1.5321117163393018E-2</v>
      </c>
      <c r="K26" s="314"/>
      <c r="L26" s="314">
        <v>0.64054346943818941</v>
      </c>
      <c r="M26" s="314">
        <v>0.15920303706424901</v>
      </c>
      <c r="O26" s="141" t="s">
        <v>16</v>
      </c>
      <c r="P26" s="135">
        <v>610.66609574108941</v>
      </c>
      <c r="Q26" s="142">
        <v>0.93720602845412671</v>
      </c>
      <c r="R26" s="135">
        <v>36.919355461471085</v>
      </c>
      <c r="S26" s="142">
        <v>5.666114877908935E-2</v>
      </c>
      <c r="T26" s="135">
        <v>3.9960337654265539</v>
      </c>
      <c r="U26" s="142">
        <v>6.1328227667839328E-3</v>
      </c>
      <c r="V26" s="344">
        <v>506.8927722818193</v>
      </c>
      <c r="W26" s="143">
        <v>0.98640776699029131</v>
      </c>
      <c r="X26" s="344">
        <v>4.9891020893879849</v>
      </c>
      <c r="Y26" s="143">
        <v>9.7087378640776691E-3</v>
      </c>
      <c r="Z26" s="344">
        <v>1.995640835755194</v>
      </c>
      <c r="AA26" s="143">
        <v>3.8834951456310678E-3</v>
      </c>
      <c r="AB26" s="344">
        <v>98.784221369882104</v>
      </c>
      <c r="AC26" s="143">
        <v>0.7734375</v>
      </c>
      <c r="AD26" s="344">
        <v>28.936792118450313</v>
      </c>
      <c r="AE26" s="143">
        <v>0.2265625</v>
      </c>
      <c r="AF26" s="344">
        <v>0</v>
      </c>
      <c r="AG26" s="143">
        <v>0</v>
      </c>
      <c r="AH26" s="344">
        <v>4.9891020893879849</v>
      </c>
      <c r="AI26" s="143">
        <v>0.49976198964583435</v>
      </c>
      <c r="AJ26" s="344">
        <v>2.9934612536327911</v>
      </c>
      <c r="AK26" s="143">
        <v>0.29985719378750064</v>
      </c>
      <c r="AL26" s="344">
        <v>2.0003929296713601</v>
      </c>
      <c r="AM26" s="143">
        <v>0.20038081656666493</v>
      </c>
      <c r="AO26" s="141" t="s">
        <v>16</v>
      </c>
      <c r="AP26" s="457">
        <v>6.9847429251431787</v>
      </c>
      <c r="AQ26" s="459">
        <v>1.0719676796043931E-2</v>
      </c>
      <c r="AR26" s="457">
        <v>36.919355461471085</v>
      </c>
      <c r="AS26" s="459">
        <v>5.666114877908935E-2</v>
      </c>
      <c r="AT26" s="457">
        <v>167.6338302034363</v>
      </c>
      <c r="AU26" s="459">
        <v>0.25727224310505437</v>
      </c>
      <c r="AV26" s="457">
        <v>235.48799466607093</v>
      </c>
      <c r="AW26" s="459">
        <v>0.36140989285114616</v>
      </c>
      <c r="AX26" s="457">
        <v>136.70377329618887</v>
      </c>
      <c r="AY26" s="459">
        <v>0.20980303530709637</v>
      </c>
      <c r="AZ26" s="135">
        <v>67.851788415676594</v>
      </c>
      <c r="BA26" s="142">
        <v>0.10413400316156962</v>
      </c>
      <c r="BD26" s="141" t="s">
        <v>16</v>
      </c>
      <c r="BE26" s="139">
        <v>34.923714625715895</v>
      </c>
      <c r="BF26" s="142">
        <v>5.5910543130990427E-2</v>
      </c>
      <c r="BG26" s="139">
        <v>392.14342422589561</v>
      </c>
      <c r="BH26" s="142">
        <v>0.62779552715654963</v>
      </c>
      <c r="BI26" s="139">
        <v>197.56844273976418</v>
      </c>
      <c r="BJ26" s="142">
        <v>0.31629392971246006</v>
      </c>
      <c r="BK26" s="30">
        <v>624.63558159137563</v>
      </c>
      <c r="BL26" s="703">
        <v>26.94115128269512</v>
      </c>
      <c r="BM26" s="143">
        <v>5.4108216432865744E-2</v>
      </c>
      <c r="BN26" s="703">
        <v>307.32868870629989</v>
      </c>
      <c r="BO26" s="143">
        <v>0.61723446893787581</v>
      </c>
      <c r="BP26" s="703">
        <v>163.64254853192588</v>
      </c>
      <c r="BQ26" s="143">
        <v>0.32865731462925851</v>
      </c>
      <c r="BR26" s="30">
        <v>497.91238852092084</v>
      </c>
      <c r="BS26" s="703">
        <v>7.9825633430207761</v>
      </c>
      <c r="BT26" s="143">
        <v>6.2992125984251968E-2</v>
      </c>
      <c r="BU26" s="703">
        <v>84.814735519595743</v>
      </c>
      <c r="BV26" s="143">
        <v>0.6692913385826772</v>
      </c>
      <c r="BW26" s="703">
        <v>33.925894207838297</v>
      </c>
      <c r="BX26" s="143">
        <v>0.26771653543307089</v>
      </c>
      <c r="BY26" s="30">
        <v>126.72319307045481</v>
      </c>
      <c r="BZ26" s="703">
        <v>0</v>
      </c>
      <c r="CA26" s="143">
        <v>0</v>
      </c>
      <c r="CB26" s="703">
        <v>7.9873154369369415</v>
      </c>
      <c r="CC26" s="143">
        <v>0.80009520414166624</v>
      </c>
      <c r="CD26" s="703">
        <v>1.995640835755194</v>
      </c>
      <c r="CE26" s="143">
        <v>0.19990479585833379</v>
      </c>
      <c r="CF26" s="30">
        <v>9.9829562726921353</v>
      </c>
    </row>
    <row r="27" spans="1:84" x14ac:dyDescent="0.2">
      <c r="A27" s="140">
        <v>97219</v>
      </c>
      <c r="B27" s="141" t="s">
        <v>31</v>
      </c>
      <c r="C27" s="135">
        <v>473.24086630737406</v>
      </c>
      <c r="D27" s="142">
        <v>0.70796460176991149</v>
      </c>
      <c r="E27" s="362">
        <v>332.25452488663552</v>
      </c>
      <c r="F27" s="143">
        <v>0.70208333333333328</v>
      </c>
      <c r="G27" s="362">
        <v>132.11307517747525</v>
      </c>
      <c r="H27" s="143">
        <v>0.27916666666666667</v>
      </c>
      <c r="I27" s="362">
        <v>8.8732662432632647</v>
      </c>
      <c r="J27" s="143">
        <v>1.8750000000000003E-2</v>
      </c>
      <c r="K27" s="314"/>
      <c r="L27" s="314">
        <v>0.49705014749262538</v>
      </c>
      <c r="M27" s="314">
        <v>0.19764011799410031</v>
      </c>
      <c r="O27" s="141" t="s">
        <v>31</v>
      </c>
      <c r="P27" s="135">
        <v>459.43800770674238</v>
      </c>
      <c r="Q27" s="142">
        <v>0.97083333333333344</v>
      </c>
      <c r="R27" s="135">
        <v>11.831021657684351</v>
      </c>
      <c r="S27" s="142">
        <v>2.4999999999999998E-2</v>
      </c>
      <c r="T27" s="135">
        <v>1.9718369429473921</v>
      </c>
      <c r="U27" s="142">
        <v>4.1666666666666666E-3</v>
      </c>
      <c r="V27" s="344">
        <v>331.26860641516191</v>
      </c>
      <c r="W27" s="143">
        <v>0.99703264094955513</v>
      </c>
      <c r="X27" s="344">
        <v>0</v>
      </c>
      <c r="Y27" s="143">
        <v>0</v>
      </c>
      <c r="Z27" s="344">
        <v>0.98591847147369605</v>
      </c>
      <c r="AA27" s="143">
        <v>2.9673590504451044E-3</v>
      </c>
      <c r="AB27" s="344">
        <v>119.29613504831721</v>
      </c>
      <c r="AC27" s="143">
        <v>0.90298507462686572</v>
      </c>
      <c r="AD27" s="344">
        <v>11.831021657684351</v>
      </c>
      <c r="AE27" s="143">
        <v>8.9552238805970158E-2</v>
      </c>
      <c r="AF27" s="344">
        <v>0.98591847147369605</v>
      </c>
      <c r="AG27" s="143">
        <v>7.4626865671641798E-3</v>
      </c>
      <c r="AH27" s="344">
        <v>8.8732662432632647</v>
      </c>
      <c r="AI27" s="143">
        <v>1</v>
      </c>
      <c r="AJ27" s="344">
        <v>0</v>
      </c>
      <c r="AK27" s="143">
        <v>0</v>
      </c>
      <c r="AL27" s="344">
        <v>0</v>
      </c>
      <c r="AM27" s="143">
        <v>0</v>
      </c>
      <c r="AO27" s="141" t="s">
        <v>31</v>
      </c>
      <c r="AP27" s="457">
        <v>10.845103186210656</v>
      </c>
      <c r="AQ27" s="459">
        <v>2.2916666666666669E-2</v>
      </c>
      <c r="AR27" s="457">
        <v>59.155108288421758</v>
      </c>
      <c r="AS27" s="459">
        <v>0.125</v>
      </c>
      <c r="AT27" s="457">
        <v>141.97225989221224</v>
      </c>
      <c r="AU27" s="459">
        <v>0.30000000000000004</v>
      </c>
      <c r="AV27" s="457">
        <v>127.18348282010679</v>
      </c>
      <c r="AW27" s="459">
        <v>0.26875000000000004</v>
      </c>
      <c r="AX27" s="457">
        <v>87.746743961158955</v>
      </c>
      <c r="AY27" s="459">
        <v>0.1854166666666667</v>
      </c>
      <c r="AZ27" s="135">
        <v>46.338168159263709</v>
      </c>
      <c r="BA27" s="142">
        <v>9.7916666666666666E-2</v>
      </c>
      <c r="BD27" s="141" t="s">
        <v>31</v>
      </c>
      <c r="BE27" s="139">
        <v>42.394494273368927</v>
      </c>
      <c r="BF27" s="142">
        <v>9.2672413793103467E-2</v>
      </c>
      <c r="BG27" s="139">
        <v>307.60656309979311</v>
      </c>
      <c r="BH27" s="142">
        <v>0.67241379310344829</v>
      </c>
      <c r="BI27" s="139">
        <v>107.46511339063287</v>
      </c>
      <c r="BJ27" s="142">
        <v>0.23491379310344832</v>
      </c>
      <c r="BK27" s="30">
        <v>457.46617076379488</v>
      </c>
      <c r="BL27" s="703">
        <v>31.549391087158273</v>
      </c>
      <c r="BM27" s="143">
        <v>9.667673716012086E-2</v>
      </c>
      <c r="BN27" s="703">
        <v>233.66267773926594</v>
      </c>
      <c r="BO27" s="143">
        <v>0.71601208459214505</v>
      </c>
      <c r="BP27" s="703">
        <v>61.126945231369149</v>
      </c>
      <c r="BQ27" s="143">
        <v>0.18731117824773413</v>
      </c>
      <c r="BR27" s="30">
        <v>326.33901405779335</v>
      </c>
      <c r="BS27" s="703">
        <v>10.845103186210656</v>
      </c>
      <c r="BT27" s="143">
        <v>8.2706766917293242E-2</v>
      </c>
      <c r="BU27" s="703">
        <v>73.94388536052719</v>
      </c>
      <c r="BV27" s="143">
        <v>0.56390977443609025</v>
      </c>
      <c r="BW27" s="703">
        <v>46.338168159263716</v>
      </c>
      <c r="BX27" s="143">
        <v>0.35338345864661658</v>
      </c>
      <c r="BY27" s="30">
        <v>131.12715670600156</v>
      </c>
      <c r="BZ27" s="703">
        <v>1.9718369429473921</v>
      </c>
      <c r="CA27" s="143">
        <v>0.22222222222222221</v>
      </c>
      <c r="CB27" s="703">
        <v>3.9436738858947837</v>
      </c>
      <c r="CC27" s="143">
        <v>0.44444444444444436</v>
      </c>
      <c r="CD27" s="703">
        <v>2.9577554144210878</v>
      </c>
      <c r="CE27" s="143">
        <v>0.33333333333333326</v>
      </c>
      <c r="CF27" s="30">
        <v>8.8732662432632647</v>
      </c>
    </row>
    <row r="28" spans="1:84" x14ac:dyDescent="0.2">
      <c r="A28" s="140">
        <v>97225</v>
      </c>
      <c r="B28" s="144" t="s">
        <v>20</v>
      </c>
      <c r="C28" s="135">
        <v>1256.7176725742499</v>
      </c>
      <c r="D28" s="145">
        <v>0.66901408450704225</v>
      </c>
      <c r="E28" s="362">
        <v>932.10800654090121</v>
      </c>
      <c r="F28" s="146">
        <v>0.74170040485829958</v>
      </c>
      <c r="G28" s="362">
        <v>264.57214159457891</v>
      </c>
      <c r="H28" s="146">
        <v>0.21052631578947367</v>
      </c>
      <c r="I28" s="362">
        <v>60.037524438769843</v>
      </c>
      <c r="J28" s="146">
        <v>4.7773279352226729E-2</v>
      </c>
      <c r="K28" s="314"/>
      <c r="L28" s="314">
        <v>0.49620801733477793</v>
      </c>
      <c r="M28" s="314">
        <v>0.14084507042253519</v>
      </c>
      <c r="O28" s="144" t="s">
        <v>20</v>
      </c>
      <c r="P28" s="135">
        <v>1166.1525933361058</v>
      </c>
      <c r="Q28" s="145">
        <v>0.92793522267206496</v>
      </c>
      <c r="R28" s="135">
        <v>81.406812798331998</v>
      </c>
      <c r="S28" s="145">
        <v>6.4777327935222687E-2</v>
      </c>
      <c r="T28" s="135">
        <v>9.1582664398123494</v>
      </c>
      <c r="U28" s="145">
        <v>7.2874493927125522E-3</v>
      </c>
      <c r="V28" s="344">
        <v>926.00249558102632</v>
      </c>
      <c r="W28" s="146">
        <v>0.99344978165938869</v>
      </c>
      <c r="X28" s="344">
        <v>3.0527554799374497</v>
      </c>
      <c r="Y28" s="146">
        <v>3.2751091703056771E-3</v>
      </c>
      <c r="Z28" s="344">
        <v>3.0527554799374497</v>
      </c>
      <c r="AA28" s="146">
        <v>3.2751091703056771E-3</v>
      </c>
      <c r="AB28" s="344">
        <v>212.67529843564233</v>
      </c>
      <c r="AC28" s="146">
        <v>0.8038461538461541</v>
      </c>
      <c r="AD28" s="344">
        <v>45.791332199061756</v>
      </c>
      <c r="AE28" s="146">
        <v>0.17307692307692316</v>
      </c>
      <c r="AF28" s="344">
        <v>6.1055109598749002</v>
      </c>
      <c r="AG28" s="146">
        <v>2.3076923076923085E-2</v>
      </c>
      <c r="AH28" s="344">
        <v>27.47479931943705</v>
      </c>
      <c r="AI28" s="146">
        <v>0.45762711864406785</v>
      </c>
      <c r="AJ28" s="344">
        <v>32.562725119332796</v>
      </c>
      <c r="AK28" s="146">
        <v>0.5423728813559322</v>
      </c>
      <c r="AL28" s="344">
        <v>0</v>
      </c>
      <c r="AM28" s="146">
        <v>0</v>
      </c>
      <c r="AO28" s="144" t="s">
        <v>20</v>
      </c>
      <c r="AP28" s="457">
        <v>23.404458679520452</v>
      </c>
      <c r="AQ28" s="460">
        <v>1.8623481781376523E-2</v>
      </c>
      <c r="AR28" s="457">
        <v>128.21573015737292</v>
      </c>
      <c r="AS28" s="460">
        <v>0.10202429149797575</v>
      </c>
      <c r="AT28" s="457">
        <v>300.18762219384922</v>
      </c>
      <c r="AU28" s="460">
        <v>0.23886639676113364</v>
      </c>
      <c r="AV28" s="457">
        <v>444.68471491088854</v>
      </c>
      <c r="AW28" s="460">
        <v>0.35384615384615392</v>
      </c>
      <c r="AX28" s="457">
        <v>211.65771327566318</v>
      </c>
      <c r="AY28" s="460">
        <v>0.16842105263157897</v>
      </c>
      <c r="AZ28" s="135">
        <v>148.56743335695592</v>
      </c>
      <c r="BA28" s="145">
        <v>0.11821862348178142</v>
      </c>
      <c r="BD28" s="144" t="s">
        <v>20</v>
      </c>
      <c r="BE28" s="139">
        <v>176.04223267639293</v>
      </c>
      <c r="BF28" s="145">
        <v>0.15030408340573412</v>
      </c>
      <c r="BG28" s="139">
        <v>612.58626630744823</v>
      </c>
      <c r="BH28" s="145">
        <v>0.52302345786272797</v>
      </c>
      <c r="BI28" s="139">
        <v>382.61202015216043</v>
      </c>
      <c r="BJ28" s="145">
        <v>0.32667245873153783</v>
      </c>
      <c r="BK28" s="30">
        <v>1171.2405191360017</v>
      </c>
      <c r="BL28" s="703">
        <v>109.8991972777482</v>
      </c>
      <c r="BM28" s="146">
        <v>0.12053571428571429</v>
      </c>
      <c r="BN28" s="703">
        <v>514.89809094944985</v>
      </c>
      <c r="BO28" s="146">
        <v>0.56473214285714279</v>
      </c>
      <c r="BP28" s="703">
        <v>286.95901511412029</v>
      </c>
      <c r="BQ28" s="146">
        <v>0.31473214285714285</v>
      </c>
      <c r="BR28" s="30">
        <v>911.75630334131836</v>
      </c>
      <c r="BS28" s="703">
        <v>66.143035398644741</v>
      </c>
      <c r="BT28" s="146">
        <v>0.25490196078431371</v>
      </c>
      <c r="BU28" s="703">
        <v>97.688175357998404</v>
      </c>
      <c r="BV28" s="146">
        <v>0.37647058823529417</v>
      </c>
      <c r="BW28" s="703">
        <v>95.653005038040106</v>
      </c>
      <c r="BX28" s="146">
        <v>0.36862745098039224</v>
      </c>
      <c r="BY28" s="30">
        <v>259.48421579468322</v>
      </c>
      <c r="BZ28" s="703">
        <v>7.1230961198540488</v>
      </c>
      <c r="CA28" s="146">
        <v>0.11864406779661014</v>
      </c>
      <c r="CB28" s="703">
        <v>16.281362559666398</v>
      </c>
      <c r="CC28" s="146">
        <v>0.27118644067796605</v>
      </c>
      <c r="CD28" s="703">
        <v>36.633065759249405</v>
      </c>
      <c r="CE28" s="146">
        <v>0.61016949152542377</v>
      </c>
      <c r="CF28" s="30">
        <v>60.03752443876985</v>
      </c>
    </row>
    <row r="29" spans="1:84" x14ac:dyDescent="0.2">
      <c r="A29" s="147"/>
      <c r="B29" s="153" t="s">
        <v>37</v>
      </c>
      <c r="C29" s="154">
        <v>7423.5894419545948</v>
      </c>
      <c r="D29" s="155">
        <v>0.76399761020033796</v>
      </c>
      <c r="E29" s="366">
        <v>5715.5357321549536</v>
      </c>
      <c r="F29" s="157">
        <v>0.7699153861949134</v>
      </c>
      <c r="G29" s="366">
        <v>1550.2811126939689</v>
      </c>
      <c r="H29" s="157">
        <v>0.20883174168179586</v>
      </c>
      <c r="I29" s="366">
        <v>157.77259710567282</v>
      </c>
      <c r="J29" s="157">
        <v>2.1252872123290814E-2</v>
      </c>
      <c r="K29" s="315"/>
      <c r="L29" s="314">
        <v>0.58821351510938413</v>
      </c>
      <c r="M29" s="314">
        <v>0.15954695157886634</v>
      </c>
      <c r="O29" s="153" t="s">
        <v>37</v>
      </c>
      <c r="P29" s="156">
        <v>6816.9106785932481</v>
      </c>
      <c r="Q29" s="155">
        <v>0.91827689716612193</v>
      </c>
      <c r="R29" s="156">
        <v>566.67176588347547</v>
      </c>
      <c r="S29" s="155">
        <v>7.6333931222127713E-2</v>
      </c>
      <c r="T29" s="156">
        <v>40.006997477872126</v>
      </c>
      <c r="U29" s="155">
        <v>5.3891716117504575E-3</v>
      </c>
      <c r="V29" s="347">
        <v>5596.8046107111477</v>
      </c>
      <c r="W29" s="157">
        <v>0.97922659799398359</v>
      </c>
      <c r="X29" s="347">
        <v>102.79851367671961</v>
      </c>
      <c r="Y29" s="157">
        <v>1.7985805442241726E-2</v>
      </c>
      <c r="Z29" s="347">
        <v>15.932607767086534</v>
      </c>
      <c r="AA29" s="157">
        <v>2.7875965637746774E-3</v>
      </c>
      <c r="AB29" s="347">
        <v>1130.798362669314</v>
      </c>
      <c r="AC29" s="157">
        <v>0.72941504183347272</v>
      </c>
      <c r="AD29" s="347">
        <v>401.4126776236497</v>
      </c>
      <c r="AE29" s="157">
        <v>0.25892896090703388</v>
      </c>
      <c r="AF29" s="347">
        <v>18.070072401005355</v>
      </c>
      <c r="AG29" s="157">
        <v>1.1655997259493449E-2</v>
      </c>
      <c r="AH29" s="347">
        <v>89.307705212786445</v>
      </c>
      <c r="AI29" s="157">
        <v>0.56605333784909428</v>
      </c>
      <c r="AJ29" s="347">
        <v>62.460574583106137</v>
      </c>
      <c r="AK29" s="157">
        <v>0.39588988030203581</v>
      </c>
      <c r="AL29" s="347">
        <v>6.00431730978024</v>
      </c>
      <c r="AM29" s="157">
        <v>3.8056781848869944E-2</v>
      </c>
      <c r="AO29" s="153" t="s">
        <v>37</v>
      </c>
      <c r="AP29" s="463">
        <v>115.09963939523229</v>
      </c>
      <c r="AQ29" s="464">
        <v>1.5504580404830028E-2</v>
      </c>
      <c r="AR29" s="463">
        <v>553.9214880909102</v>
      </c>
      <c r="AS29" s="464">
        <v>7.4616395804489075E-2</v>
      </c>
      <c r="AT29" s="463">
        <v>1745.0559922505286</v>
      </c>
      <c r="AU29" s="464">
        <v>0.23506903309985094</v>
      </c>
      <c r="AV29" s="463">
        <v>2712.4294109907519</v>
      </c>
      <c r="AW29" s="464">
        <v>0.36537977109313075</v>
      </c>
      <c r="AX29" s="463">
        <v>1525.0769179555944</v>
      </c>
      <c r="AY29" s="464">
        <v>0.20543659234932704</v>
      </c>
      <c r="AZ29" s="156">
        <v>772.00599327157806</v>
      </c>
      <c r="BA29" s="155">
        <v>0.10399362724837227</v>
      </c>
      <c r="BD29" s="153" t="s">
        <v>37</v>
      </c>
      <c r="BE29" s="154">
        <v>578.82991854713043</v>
      </c>
      <c r="BF29" s="155">
        <v>8.1504611318395495E-2</v>
      </c>
      <c r="BG29" s="154">
        <v>3981.6248961919173</v>
      </c>
      <c r="BH29" s="155">
        <v>0.56064964712660292</v>
      </c>
      <c r="BI29" s="154">
        <v>2541.3509504089816</v>
      </c>
      <c r="BJ29" s="155">
        <v>0.35784574155500154</v>
      </c>
      <c r="BK29" s="32">
        <v>7101.8057651480294</v>
      </c>
      <c r="BL29" s="706">
        <v>404.41609261850908</v>
      </c>
      <c r="BM29" s="157">
        <v>7.24470456620879E-2</v>
      </c>
      <c r="BN29" s="706">
        <v>3189.1194918548354</v>
      </c>
      <c r="BO29" s="157">
        <v>0.57129844648938577</v>
      </c>
      <c r="BP29" s="706">
        <v>1988.6947041820731</v>
      </c>
      <c r="BQ29" s="157">
        <v>0.35625450784852641</v>
      </c>
      <c r="BR29" s="32">
        <v>5582.2302886554171</v>
      </c>
      <c r="BS29" s="706">
        <v>174.41382592862135</v>
      </c>
      <c r="BT29" s="157">
        <v>0.11477799466150393</v>
      </c>
      <c r="BU29" s="706">
        <v>792.50540433708227</v>
      </c>
      <c r="BV29" s="157">
        <v>0.52153079369660071</v>
      </c>
      <c r="BW29" s="706">
        <v>552.65624622690871</v>
      </c>
      <c r="BX29" s="157">
        <v>0.36369121164189538</v>
      </c>
      <c r="BY29" s="32">
        <v>1519.5754764926123</v>
      </c>
      <c r="BZ29" s="706">
        <v>17.109245845129962</v>
      </c>
      <c r="CA29" s="157">
        <v>0.10912191837353565</v>
      </c>
      <c r="CB29" s="706">
        <v>65.108754370180691</v>
      </c>
      <c r="CC29" s="157">
        <v>0.41526039453152014</v>
      </c>
      <c r="CD29" s="706">
        <v>74.572185479219002</v>
      </c>
      <c r="CE29" s="157">
        <v>0.47561768709494417</v>
      </c>
      <c r="CF29" s="32">
        <v>156.79018569452967</v>
      </c>
    </row>
    <row r="30" spans="1:84" ht="13.5" thickBot="1" x14ac:dyDescent="0.25">
      <c r="A30" s="147"/>
      <c r="B30" s="148" t="s">
        <v>282</v>
      </c>
      <c r="C30" s="149">
        <v>33989.320974273331</v>
      </c>
      <c r="D30" s="150">
        <v>0.78336004413051075</v>
      </c>
      <c r="E30" s="364">
        <v>26635.059594738967</v>
      </c>
      <c r="F30" s="152">
        <v>0.78363023535831045</v>
      </c>
      <c r="G30" s="364">
        <v>6831.2492375378843</v>
      </c>
      <c r="H30" s="152">
        <v>0.20098222152506334</v>
      </c>
      <c r="I30" s="364">
        <v>523.01214199647552</v>
      </c>
      <c r="J30" s="152">
        <v>1.5387543116626124E-2</v>
      </c>
      <c r="K30" s="315"/>
      <c r="L30" s="314">
        <v>0.61386461575228857</v>
      </c>
      <c r="M30" s="314">
        <v>0.15744144192332171</v>
      </c>
      <c r="O30" s="148" t="s">
        <v>282</v>
      </c>
      <c r="P30" s="151">
        <v>29231.882487598567</v>
      </c>
      <c r="Q30" s="150">
        <v>0.86003137602320179</v>
      </c>
      <c r="R30" s="151">
        <v>4634.5433639772127</v>
      </c>
      <c r="S30" s="150">
        <v>0.13635292589355108</v>
      </c>
      <c r="T30" s="151">
        <v>122.89512269755004</v>
      </c>
      <c r="U30" s="150">
        <v>3.6156980832470855E-3</v>
      </c>
      <c r="V30" s="346">
        <v>25206.926762419862</v>
      </c>
      <c r="W30" s="152">
        <v>0.9463814666064726</v>
      </c>
      <c r="X30" s="346">
        <v>1343.298944432727</v>
      </c>
      <c r="Y30" s="152">
        <v>5.0433487473707746E-2</v>
      </c>
      <c r="Z30" s="346">
        <v>84.833887886379102</v>
      </c>
      <c r="AA30" s="152">
        <v>3.1850459198197452E-3</v>
      </c>
      <c r="AB30" s="346">
        <v>3736.0854100445836</v>
      </c>
      <c r="AC30" s="152">
        <v>0.54691100853335894</v>
      </c>
      <c r="AD30" s="346">
        <v>3069.0685154153271</v>
      </c>
      <c r="AE30" s="152">
        <v>0.44926900025118677</v>
      </c>
      <c r="AF30" s="346">
        <v>26.09531207797405</v>
      </c>
      <c r="AG30" s="152">
        <v>3.8199912154543657E-3</v>
      </c>
      <c r="AH30" s="346">
        <v>288.87031513411983</v>
      </c>
      <c r="AI30" s="152">
        <v>0.55232047583336308</v>
      </c>
      <c r="AJ30" s="346">
        <v>222.17590412915879</v>
      </c>
      <c r="AK30" s="152">
        <v>0.42480066195223437</v>
      </c>
      <c r="AL30" s="346">
        <v>11.96592273319688</v>
      </c>
      <c r="AM30" s="152">
        <v>2.2878862214402503E-2</v>
      </c>
      <c r="AO30" s="148" t="s">
        <v>282</v>
      </c>
      <c r="AP30" s="461">
        <v>399.74062127334497</v>
      </c>
      <c r="AQ30" s="462">
        <v>1.1760771024990775E-2</v>
      </c>
      <c r="AR30" s="461">
        <v>2093.3969429776344</v>
      </c>
      <c r="AS30" s="462">
        <v>6.1589843014579072E-2</v>
      </c>
      <c r="AT30" s="461">
        <v>8822.0439976287671</v>
      </c>
      <c r="AU30" s="462">
        <v>0.25955340515058278</v>
      </c>
      <c r="AV30" s="461">
        <v>14149.517875488302</v>
      </c>
      <c r="AW30" s="462">
        <v>0.41629304351793717</v>
      </c>
      <c r="AX30" s="461">
        <v>6252.663787389818</v>
      </c>
      <c r="AY30" s="462">
        <v>0.18395965580255302</v>
      </c>
      <c r="AZ30" s="151">
        <v>2271.9577495154617</v>
      </c>
      <c r="BA30" s="150">
        <v>6.6843281489357101E-2</v>
      </c>
      <c r="BD30" s="148" t="s">
        <v>282</v>
      </c>
      <c r="BE30" s="149">
        <v>1713.5732322439999</v>
      </c>
      <c r="BF30" s="150">
        <v>5.2732658786708013E-2</v>
      </c>
      <c r="BG30" s="149">
        <v>18058.373299549068</v>
      </c>
      <c r="BH30" s="150">
        <v>0.55571948693496165</v>
      </c>
      <c r="BI30" s="149">
        <v>12723.536754476001</v>
      </c>
      <c r="BJ30" s="150">
        <v>0.39154785427833039</v>
      </c>
      <c r="BK30" s="48">
        <v>32495.483286269067</v>
      </c>
      <c r="BL30" s="704">
        <v>1403.3183269787296</v>
      </c>
      <c r="BM30" s="152">
        <v>5.4226115310550327E-2</v>
      </c>
      <c r="BN30" s="704">
        <v>14701.638709648796</v>
      </c>
      <c r="BO30" s="152">
        <v>0.56809117403876774</v>
      </c>
      <c r="BP30" s="704">
        <v>9774.0556667902601</v>
      </c>
      <c r="BQ30" s="152">
        <v>0.37768271065068187</v>
      </c>
      <c r="BR30" s="48">
        <v>25879.012703417786</v>
      </c>
      <c r="BS30" s="704">
        <v>310.25490526527039</v>
      </c>
      <c r="BT30" s="152">
        <v>4.689129973152089E-2</v>
      </c>
      <c r="BU30" s="704">
        <v>3356.7345899002753</v>
      </c>
      <c r="BV30" s="152">
        <v>0.50733008601297702</v>
      </c>
      <c r="BW30" s="704">
        <v>2949.4810876857405</v>
      </c>
      <c r="BX30" s="152">
        <v>0.44577861425550208</v>
      </c>
      <c r="BY30" s="48">
        <v>6616.4705828512861</v>
      </c>
      <c r="BZ30" s="704">
        <v>27.749037276155939</v>
      </c>
      <c r="CA30" s="152">
        <v>5.408450473421892E-2</v>
      </c>
      <c r="CB30" s="704">
        <v>224.24715988356547</v>
      </c>
      <c r="CC30" s="152">
        <v>0.43707089581732589</v>
      </c>
      <c r="CD30" s="704">
        <v>261.07196187251435</v>
      </c>
      <c r="CE30" s="152">
        <v>0.50884459944845528</v>
      </c>
      <c r="CF30" s="48">
        <v>513.06815903223571</v>
      </c>
    </row>
    <row r="31" spans="1:84" x14ac:dyDescent="0.2">
      <c r="A31" s="140">
        <v>97210</v>
      </c>
      <c r="B31" s="134" t="s">
        <v>33</v>
      </c>
      <c r="C31" s="135">
        <v>6088.3195973678139</v>
      </c>
      <c r="D31" s="136">
        <v>0.8122514074948467</v>
      </c>
      <c r="E31" s="365">
        <v>5027.2523361594003</v>
      </c>
      <c r="F31" s="138">
        <v>0.82572083409235797</v>
      </c>
      <c r="G31" s="365">
        <v>978.39629079515521</v>
      </c>
      <c r="H31" s="138">
        <v>0.16070054719501731</v>
      </c>
      <c r="I31" s="365">
        <v>82.670970413258573</v>
      </c>
      <c r="J31" s="138">
        <v>1.3578618712624748E-2</v>
      </c>
      <c r="K31" s="314"/>
      <c r="L31" s="314">
        <v>0.67069290968933659</v>
      </c>
      <c r="M31" s="314">
        <v>0.13052924564434484</v>
      </c>
      <c r="O31" s="134" t="s">
        <v>33</v>
      </c>
      <c r="P31" s="135">
        <v>5329.8000378456627</v>
      </c>
      <c r="Q31" s="136">
        <v>0.87541397139366917</v>
      </c>
      <c r="R31" s="135">
        <v>716.00650181241667</v>
      </c>
      <c r="S31" s="136">
        <v>0.11760330422239504</v>
      </c>
      <c r="T31" s="135">
        <v>42.513057709735278</v>
      </c>
      <c r="U31" s="136">
        <v>6.9827243839359404E-3</v>
      </c>
      <c r="V31" s="191">
        <v>4759.9857394413666</v>
      </c>
      <c r="W31" s="138">
        <v>0.94683644686070922</v>
      </c>
      <c r="X31" s="191">
        <v>229.81059623463142</v>
      </c>
      <c r="Y31" s="138">
        <v>4.5712962244142417E-2</v>
      </c>
      <c r="Z31" s="191">
        <v>37.456000483402455</v>
      </c>
      <c r="AA31" s="138">
        <v>7.4505908951483409E-3</v>
      </c>
      <c r="AB31" s="191">
        <v>539.80979040611123</v>
      </c>
      <c r="AC31" s="138">
        <v>0.55172918732899212</v>
      </c>
      <c r="AD31" s="191">
        <v>438.58650038904392</v>
      </c>
      <c r="AE31" s="138">
        <v>0.44827081267100782</v>
      </c>
      <c r="AF31" s="191">
        <v>0</v>
      </c>
      <c r="AG31" s="138">
        <v>0</v>
      </c>
      <c r="AH31" s="191">
        <v>30.00450799818438</v>
      </c>
      <c r="AI31" s="138">
        <v>0.36293886291883093</v>
      </c>
      <c r="AJ31" s="191">
        <v>47.609405188741377</v>
      </c>
      <c r="AK31" s="138">
        <v>0.57589024237588837</v>
      </c>
      <c r="AL31" s="191">
        <v>5.0570572263328204</v>
      </c>
      <c r="AM31" s="138">
        <v>6.1170894705280747E-2</v>
      </c>
      <c r="AO31" s="134" t="s">
        <v>33</v>
      </c>
      <c r="AP31" s="457">
        <v>45.049555236494555</v>
      </c>
      <c r="AQ31" s="458">
        <v>7.3993413972504004E-3</v>
      </c>
      <c r="AR31" s="457">
        <v>433.96240410596488</v>
      </c>
      <c r="AS31" s="458">
        <v>7.1277862005401538E-2</v>
      </c>
      <c r="AT31" s="457">
        <v>1624.0432225865829</v>
      </c>
      <c r="AU31" s="458">
        <v>0.26674736708774482</v>
      </c>
      <c r="AV31" s="457">
        <v>2806.5544841274409</v>
      </c>
      <c r="AW31" s="458">
        <v>0.46097358051650394</v>
      </c>
      <c r="AX31" s="457">
        <v>889.9464518637368</v>
      </c>
      <c r="AY31" s="458">
        <v>0.14617275549208861</v>
      </c>
      <c r="AZ31" s="135">
        <v>288.76347944759408</v>
      </c>
      <c r="BA31" s="136">
        <v>4.7429093501010738E-2</v>
      </c>
      <c r="BD31" s="134" t="s">
        <v>33</v>
      </c>
      <c r="BE31" s="139">
        <v>218.58446786685954</v>
      </c>
      <c r="BF31" s="136">
        <v>3.7366281837398915E-2</v>
      </c>
      <c r="BG31" s="139">
        <v>2871.1465815085912</v>
      </c>
      <c r="BH31" s="136">
        <v>0.49081288075089358</v>
      </c>
      <c r="BI31" s="139">
        <v>2760.0473368723397</v>
      </c>
      <c r="BJ31" s="136">
        <v>0.47182083741170761</v>
      </c>
      <c r="BK31" s="47">
        <v>5849.77838624779</v>
      </c>
      <c r="BL31" s="703">
        <v>171.00521254999668</v>
      </c>
      <c r="BM31" s="138">
        <v>3.4923302376340067E-2</v>
      </c>
      <c r="BN31" s="703">
        <v>2457.252810420986</v>
      </c>
      <c r="BO31" s="138">
        <v>0.50182904739441048</v>
      </c>
      <c r="BP31" s="703">
        <v>2268.3353950057135</v>
      </c>
      <c r="BQ31" s="138">
        <v>0.46324765022924941</v>
      </c>
      <c r="BR31" s="47">
        <v>4896.5934179766964</v>
      </c>
      <c r="BS31" s="703">
        <v>47.579255316862856</v>
      </c>
      <c r="BT31" s="138">
        <v>4.9916078096744483E-2</v>
      </c>
      <c r="BU31" s="703">
        <v>413.8937710876051</v>
      </c>
      <c r="BV31" s="138">
        <v>0.43422188228412145</v>
      </c>
      <c r="BW31" s="703">
        <v>491.71194186662638</v>
      </c>
      <c r="BX31" s="138">
        <v>0.51586203961913413</v>
      </c>
      <c r="BY31" s="47">
        <v>953.18496827109425</v>
      </c>
      <c r="BZ31" s="703">
        <v>0</v>
      </c>
      <c r="CA31" s="138">
        <v>0</v>
      </c>
      <c r="CB31" s="703">
        <v>27.508733790243863</v>
      </c>
      <c r="CC31" s="138">
        <v>0.39230372016023618</v>
      </c>
      <c r="CD31" s="703">
        <v>42.612278009001734</v>
      </c>
      <c r="CE31" s="138">
        <v>0.60769627983976382</v>
      </c>
      <c r="CF31" s="47">
        <v>70.121011799245593</v>
      </c>
    </row>
    <row r="32" spans="1:84" x14ac:dyDescent="0.2">
      <c r="A32" s="140">
        <v>97217</v>
      </c>
      <c r="B32" s="141" t="s">
        <v>14</v>
      </c>
      <c r="C32" s="135">
        <v>2561.2219353114228</v>
      </c>
      <c r="D32" s="142">
        <v>0.74125478065572248</v>
      </c>
      <c r="E32" s="362">
        <v>1942.8917763150907</v>
      </c>
      <c r="F32" s="143">
        <v>0.75858001586217538</v>
      </c>
      <c r="G32" s="362">
        <v>555.39734068441669</v>
      </c>
      <c r="H32" s="143">
        <v>0.2168485803698558</v>
      </c>
      <c r="I32" s="362">
        <v>62.932818311915632</v>
      </c>
      <c r="J32" s="143">
        <v>2.4571403767968875E-2</v>
      </c>
      <c r="K32" s="314"/>
      <c r="L32" s="314">
        <v>0.56230106326773133</v>
      </c>
      <c r="M32" s="314">
        <v>0.16074004687756227</v>
      </c>
      <c r="O32" s="141" t="s">
        <v>14</v>
      </c>
      <c r="P32" s="135">
        <v>2033.7931396285476</v>
      </c>
      <c r="Q32" s="142">
        <v>0.79407142020328492</v>
      </c>
      <c r="R32" s="135">
        <v>507.44936882676922</v>
      </c>
      <c r="S32" s="142">
        <v>0.19812783961850133</v>
      </c>
      <c r="T32" s="135">
        <v>19.979426856106429</v>
      </c>
      <c r="U32" s="142">
        <v>7.8007401782138417E-3</v>
      </c>
      <c r="V32" s="344">
        <v>1850.9914969212666</v>
      </c>
      <c r="W32" s="143">
        <v>0.95269922879177393</v>
      </c>
      <c r="X32" s="344">
        <v>74.918706027574203</v>
      </c>
      <c r="Y32" s="143">
        <v>3.8560411311053991E-2</v>
      </c>
      <c r="Z32" s="344">
        <v>16.981573366250153</v>
      </c>
      <c r="AA32" s="143">
        <v>8.7403598971722372E-3</v>
      </c>
      <c r="AB32" s="344">
        <v>157.82874069808966</v>
      </c>
      <c r="AC32" s="143">
        <v>0.28417266187050366</v>
      </c>
      <c r="AD32" s="344">
        <v>395.5707678255917</v>
      </c>
      <c r="AE32" s="143">
        <v>0.71223021582733803</v>
      </c>
      <c r="AF32" s="344">
        <v>1.997832160735312</v>
      </c>
      <c r="AG32" s="143">
        <v>3.5971223021582736E-3</v>
      </c>
      <c r="AH32" s="344">
        <v>24.972902009191397</v>
      </c>
      <c r="AI32" s="143">
        <v>0.39681842763528447</v>
      </c>
      <c r="AJ32" s="344">
        <v>36.959894973603276</v>
      </c>
      <c r="AK32" s="143">
        <v>0.5872912729002211</v>
      </c>
      <c r="AL32" s="344">
        <v>1.0000213291209601</v>
      </c>
      <c r="AM32" s="143">
        <v>1.589029946449446E-2</v>
      </c>
      <c r="AO32" s="141" t="s">
        <v>14</v>
      </c>
      <c r="AP32" s="457">
        <v>89.902447233089049</v>
      </c>
      <c r="AQ32" s="459">
        <v>3.5101388908789617E-2</v>
      </c>
      <c r="AR32" s="457">
        <v>208.77346079684014</v>
      </c>
      <c r="AS32" s="459">
        <v>8.1513225354855889E-2</v>
      </c>
      <c r="AT32" s="457">
        <v>630.31604671199102</v>
      </c>
      <c r="AU32" s="459">
        <v>0.2460997377938472</v>
      </c>
      <c r="AV32" s="457">
        <v>933.98653514375837</v>
      </c>
      <c r="AW32" s="459">
        <v>0.36466442921909209</v>
      </c>
      <c r="AX32" s="457">
        <v>434.52960020868369</v>
      </c>
      <c r="AY32" s="459">
        <v>0.16965714459096595</v>
      </c>
      <c r="AZ32" s="135">
        <v>263.71384521706119</v>
      </c>
      <c r="BA32" s="142">
        <v>0.10296407413244953</v>
      </c>
      <c r="BD32" s="141" t="s">
        <v>14</v>
      </c>
      <c r="BE32" s="139">
        <v>107.88293667970684</v>
      </c>
      <c r="BF32" s="142">
        <v>4.3217286914765903E-2</v>
      </c>
      <c r="BG32" s="139">
        <v>1133.7697512172895</v>
      </c>
      <c r="BH32" s="142">
        <v>0.45418167266906762</v>
      </c>
      <c r="BI32" s="139">
        <v>1254.6385969417761</v>
      </c>
      <c r="BJ32" s="142">
        <v>0.50260104041616649</v>
      </c>
      <c r="BK32" s="30">
        <v>2496.2912848387723</v>
      </c>
      <c r="BL32" s="703">
        <v>94.897027634927312</v>
      </c>
      <c r="BM32" s="143">
        <v>4.8893463715903238E-2</v>
      </c>
      <c r="BN32" s="703">
        <v>913.00929745603753</v>
      </c>
      <c r="BO32" s="143">
        <v>0.47040658775090061</v>
      </c>
      <c r="BP32" s="703">
        <v>932.98761906339075</v>
      </c>
      <c r="BQ32" s="143">
        <v>0.48069994853319609</v>
      </c>
      <c r="BR32" s="30">
        <v>1940.8939441543557</v>
      </c>
      <c r="BS32" s="703">
        <v>12.985909044779529</v>
      </c>
      <c r="BT32" s="143">
        <v>2.3381294964028781E-2</v>
      </c>
      <c r="BU32" s="703">
        <v>220.76045376125197</v>
      </c>
      <c r="BV32" s="143">
        <v>0.39748201438848924</v>
      </c>
      <c r="BW32" s="703">
        <v>321.65097787838522</v>
      </c>
      <c r="BX32" s="143">
        <v>0.57913669064748208</v>
      </c>
      <c r="BY32" s="30">
        <v>555.39734068441669</v>
      </c>
      <c r="BZ32" s="703">
        <v>1.997832160735312</v>
      </c>
      <c r="CA32" s="143">
        <v>3.1745474210822758E-2</v>
      </c>
      <c r="CB32" s="703">
        <v>28.969671579415326</v>
      </c>
      <c r="CC32" s="143">
        <v>0.46032693841601308</v>
      </c>
      <c r="CD32" s="703">
        <v>31.965314571764992</v>
      </c>
      <c r="CE32" s="143">
        <v>0.50792758737316412</v>
      </c>
      <c r="CF32" s="30">
        <v>62.932818311915632</v>
      </c>
    </row>
    <row r="33" spans="1:84" x14ac:dyDescent="0.2">
      <c r="A33" s="140">
        <v>97220</v>
      </c>
      <c r="B33" s="141" t="s">
        <v>28</v>
      </c>
      <c r="C33" s="135">
        <v>4293.8793054327298</v>
      </c>
      <c r="D33" s="142">
        <v>0.81146578336897335</v>
      </c>
      <c r="E33" s="362">
        <v>3582.4784900538993</v>
      </c>
      <c r="F33" s="143">
        <v>0.83432212114608173</v>
      </c>
      <c r="G33" s="362">
        <v>673.82678699780342</v>
      </c>
      <c r="H33" s="143">
        <v>0.15692727696031417</v>
      </c>
      <c r="I33" s="362">
        <v>37.574028381027716</v>
      </c>
      <c r="J33" s="143">
        <v>8.7506018936042429E-3</v>
      </c>
      <c r="K33" s="314"/>
      <c r="L33" s="314">
        <v>0.67702385361786876</v>
      </c>
      <c r="M33" s="314">
        <v>0.12734111573056117</v>
      </c>
      <c r="O33" s="141" t="s">
        <v>28</v>
      </c>
      <c r="P33" s="135">
        <v>3537.3402560471341</v>
      </c>
      <c r="Q33" s="142">
        <v>0.82380989413735906</v>
      </c>
      <c r="R33" s="135">
        <v>733.99983583868902</v>
      </c>
      <c r="S33" s="142">
        <v>0.17094095656345371</v>
      </c>
      <c r="T33" s="135">
        <v>22.539213546907089</v>
      </c>
      <c r="U33" s="142">
        <v>5.2491492991873058E-3</v>
      </c>
      <c r="V33" s="344">
        <v>3309.3718340823807</v>
      </c>
      <c r="W33" s="143">
        <v>0.92376600257901065</v>
      </c>
      <c r="X33" s="344">
        <v>253.07083329696908</v>
      </c>
      <c r="Y33" s="143">
        <v>7.064127084072501E-2</v>
      </c>
      <c r="Z33" s="344">
        <v>20.035822674549369</v>
      </c>
      <c r="AA33" s="143">
        <v>5.5927265802642474E-3</v>
      </c>
      <c r="AB33" s="344">
        <v>212.9386408477645</v>
      </c>
      <c r="AC33" s="143">
        <v>0.31601391478736013</v>
      </c>
      <c r="AD33" s="344">
        <v>458.38475527768111</v>
      </c>
      <c r="AE33" s="143">
        <v>0.68027090065681139</v>
      </c>
      <c r="AF33" s="344">
        <v>2.5033908723577198</v>
      </c>
      <c r="AG33" s="143">
        <v>3.7151845558284114E-3</v>
      </c>
      <c r="AH33" s="344">
        <v>15.029781116988861</v>
      </c>
      <c r="AI33" s="143">
        <v>0.40000451813619908</v>
      </c>
      <c r="AJ33" s="344">
        <v>22.544247264038859</v>
      </c>
      <c r="AK33" s="143">
        <v>0.59999548186380103</v>
      </c>
      <c r="AL33" s="344">
        <v>0</v>
      </c>
      <c r="AM33" s="143">
        <v>0</v>
      </c>
      <c r="AO33" s="141" t="s">
        <v>28</v>
      </c>
      <c r="AP33" s="457">
        <v>20.021595053809222</v>
      </c>
      <c r="AQ33" s="459">
        <v>4.6628220379826158E-3</v>
      </c>
      <c r="AR33" s="457">
        <v>333.23940187020372</v>
      </c>
      <c r="AS33" s="459">
        <v>7.760800389721724E-2</v>
      </c>
      <c r="AT33" s="457">
        <v>1455.5454869380935</v>
      </c>
      <c r="AU33" s="459">
        <v>0.33898146254285694</v>
      </c>
      <c r="AV33" s="457">
        <v>2009.115951988013</v>
      </c>
      <c r="AW33" s="459">
        <v>0.46790228813511975</v>
      </c>
      <c r="AX33" s="457">
        <v>365.72118395101023</v>
      </c>
      <c r="AY33" s="459">
        <v>8.5172674389867017E-2</v>
      </c>
      <c r="AZ33" s="135">
        <v>110.23568563160018</v>
      </c>
      <c r="BA33" s="142">
        <v>2.567274899695645E-2</v>
      </c>
      <c r="BD33" s="141" t="s">
        <v>28</v>
      </c>
      <c r="BE33" s="139">
        <v>52.64440514227244</v>
      </c>
      <c r="BF33" s="142">
        <v>1.2728099209757522E-2</v>
      </c>
      <c r="BG33" s="139">
        <v>1876.4213952751288</v>
      </c>
      <c r="BH33" s="142">
        <v>0.45367171713363447</v>
      </c>
      <c r="BI33" s="139">
        <v>2207.0117296755898</v>
      </c>
      <c r="BJ33" s="142">
        <v>0.53360018365660811</v>
      </c>
      <c r="BK33" s="30">
        <v>4136.0775300929909</v>
      </c>
      <c r="BL33" s="703">
        <v>50.138443093481861</v>
      </c>
      <c r="BM33" s="143">
        <v>1.4367135603351988E-2</v>
      </c>
      <c r="BN33" s="703">
        <v>1575.8829494516681</v>
      </c>
      <c r="BO33" s="143">
        <v>0.45156815076146206</v>
      </c>
      <c r="BP33" s="703">
        <v>1863.7795307359033</v>
      </c>
      <c r="BQ33" s="143">
        <v>0.53406471363518604</v>
      </c>
      <c r="BR33" s="30">
        <v>3489.8009232810532</v>
      </c>
      <c r="BS33" s="703">
        <v>2.5059620487905798</v>
      </c>
      <c r="BT33" s="143">
        <v>3.8775379185584501E-3</v>
      </c>
      <c r="BU33" s="703">
        <v>300.53844582346073</v>
      </c>
      <c r="BV33" s="143">
        <v>0.46503067363989448</v>
      </c>
      <c r="BW33" s="703">
        <v>343.23219893968667</v>
      </c>
      <c r="BX33" s="143">
        <v>0.53109178844154703</v>
      </c>
      <c r="BY33" s="30">
        <v>646.276606811938</v>
      </c>
      <c r="BZ33" s="703">
        <v>0</v>
      </c>
      <c r="CA33" s="143">
        <v>0</v>
      </c>
      <c r="CB33" s="703">
        <v>17.53158297930278</v>
      </c>
      <c r="CC33" s="143">
        <v>0.49989347855363908</v>
      </c>
      <c r="CD33" s="703">
        <v>17.53905452936722</v>
      </c>
      <c r="CE33" s="143">
        <v>0.50010652144636081</v>
      </c>
      <c r="CF33" s="30">
        <v>35.070637508670004</v>
      </c>
    </row>
    <row r="34" spans="1:84" x14ac:dyDescent="0.2">
      <c r="A34" s="140">
        <v>97226</v>
      </c>
      <c r="B34" s="141" t="s">
        <v>21</v>
      </c>
      <c r="C34" s="135">
        <v>1517.2820219444925</v>
      </c>
      <c r="D34" s="142">
        <v>0.7902472289159248</v>
      </c>
      <c r="E34" s="362">
        <v>1219.4554690813607</v>
      </c>
      <c r="F34" s="143">
        <v>0.8037104845667068</v>
      </c>
      <c r="G34" s="362">
        <v>248.62244689947937</v>
      </c>
      <c r="H34" s="143">
        <v>0.16386040518746411</v>
      </c>
      <c r="I34" s="362">
        <v>49.204105963652481</v>
      </c>
      <c r="J34" s="143">
        <v>3.2429110245829132E-2</v>
      </c>
      <c r="K34" s="314"/>
      <c r="L34" s="314">
        <v>0.6351299832795152</v>
      </c>
      <c r="M34" s="314">
        <v>0.12949023112843416</v>
      </c>
      <c r="O34" s="141" t="s">
        <v>21</v>
      </c>
      <c r="P34" s="135">
        <v>1347.876154463323</v>
      </c>
      <c r="Q34" s="142">
        <v>0.88834912360981833</v>
      </c>
      <c r="R34" s="135">
        <v>156.1595534244664</v>
      </c>
      <c r="S34" s="142">
        <v>0.10292058507642375</v>
      </c>
      <c r="T34" s="135">
        <v>13.24631405670298</v>
      </c>
      <c r="U34" s="142">
        <v>8.7302913137578698E-3</v>
      </c>
      <c r="V34" s="344">
        <v>1179.3882152421882</v>
      </c>
      <c r="W34" s="143">
        <v>0.96714332351196397</v>
      </c>
      <c r="X34" s="344">
        <v>31.848329974726699</v>
      </c>
      <c r="Y34" s="143">
        <v>2.6116845413566975E-2</v>
      </c>
      <c r="Z34" s="344">
        <v>8.2189238644455997</v>
      </c>
      <c r="AA34" s="143">
        <v>6.7398310744688971E-3</v>
      </c>
      <c r="AB34" s="344">
        <v>147.94062956002077</v>
      </c>
      <c r="AC34" s="143">
        <v>0.59504132231404949</v>
      </c>
      <c r="AD34" s="344">
        <v>99.6544518564029</v>
      </c>
      <c r="AE34" s="143">
        <v>0.40082644628099179</v>
      </c>
      <c r="AF34" s="344">
        <v>1.0273654830557</v>
      </c>
      <c r="AG34" s="143">
        <v>4.1322314049586778E-3</v>
      </c>
      <c r="AH34" s="344">
        <v>20.547309661113999</v>
      </c>
      <c r="AI34" s="143">
        <v>0.41759339507748566</v>
      </c>
      <c r="AJ34" s="344">
        <v>24.656771593336799</v>
      </c>
      <c r="AK34" s="143">
        <v>0.50111207409298286</v>
      </c>
      <c r="AL34" s="344">
        <v>4.0000247092016803</v>
      </c>
      <c r="AM34" s="143">
        <v>8.1294530829531475E-2</v>
      </c>
      <c r="AO34" s="141" t="s">
        <v>21</v>
      </c>
      <c r="AP34" s="457">
        <v>22.57468132147012</v>
      </c>
      <c r="AQ34" s="459">
        <v>1.4878368684906215E-2</v>
      </c>
      <c r="AR34" s="457">
        <v>126.28387649858526</v>
      </c>
      <c r="AS34" s="459">
        <v>8.3230325458377552E-2</v>
      </c>
      <c r="AT34" s="457">
        <v>317.42857495845601</v>
      </c>
      <c r="AU34" s="459">
        <v>0.20920868392789055</v>
      </c>
      <c r="AV34" s="457">
        <v>599.98144210452881</v>
      </c>
      <c r="AW34" s="459">
        <v>0.39543172160941759</v>
      </c>
      <c r="AX34" s="457">
        <v>296.90862460309728</v>
      </c>
      <c r="AY34" s="459">
        <v>0.19568453346767412</v>
      </c>
      <c r="AZ34" s="135">
        <v>154.10482245835499</v>
      </c>
      <c r="BA34" s="142">
        <v>0.10156636685173397</v>
      </c>
      <c r="BD34" s="141" t="s">
        <v>21</v>
      </c>
      <c r="BE34" s="139">
        <v>40.067253839172295</v>
      </c>
      <c r="BF34" s="142">
        <v>2.8260869565217388E-2</v>
      </c>
      <c r="BG34" s="139">
        <v>731.48422393565841</v>
      </c>
      <c r="BH34" s="142">
        <v>0.51594202898550723</v>
      </c>
      <c r="BI34" s="139">
        <v>646.21288884203523</v>
      </c>
      <c r="BJ34" s="142">
        <v>0.45579710144927532</v>
      </c>
      <c r="BK34" s="30">
        <v>1417.764366616866</v>
      </c>
      <c r="BL34" s="703">
        <v>35.957791906949495</v>
      </c>
      <c r="BM34" s="143">
        <v>3.0594405594405596E-2</v>
      </c>
      <c r="BN34" s="703">
        <v>609.22773145203007</v>
      </c>
      <c r="BO34" s="143">
        <v>0.51835664335664344</v>
      </c>
      <c r="BP34" s="703">
        <v>530.12058925674114</v>
      </c>
      <c r="BQ34" s="143">
        <v>0.45104895104895104</v>
      </c>
      <c r="BR34" s="30">
        <v>1175.3061126157206</v>
      </c>
      <c r="BS34" s="703">
        <v>4.1094619322227999</v>
      </c>
      <c r="BT34" s="143">
        <v>1.6949152542372878E-2</v>
      </c>
      <c r="BU34" s="703">
        <v>122.25649248362831</v>
      </c>
      <c r="BV34" s="143">
        <v>0.50423728813559321</v>
      </c>
      <c r="BW34" s="703">
        <v>116.0922995852941</v>
      </c>
      <c r="BX34" s="143">
        <v>0.47881355932203384</v>
      </c>
      <c r="BY34" s="30">
        <v>242.45825400114524</v>
      </c>
      <c r="BZ34" s="703">
        <v>0</v>
      </c>
      <c r="CA34" s="143">
        <v>0</v>
      </c>
      <c r="CB34" s="703">
        <v>25.574699853371378</v>
      </c>
      <c r="CC34" s="143">
        <v>0.51976759566089137</v>
      </c>
      <c r="CD34" s="703">
        <v>23.629406110281099</v>
      </c>
      <c r="CE34" s="143">
        <v>0.48023240433910852</v>
      </c>
      <c r="CF34" s="30">
        <v>49.204105963652481</v>
      </c>
    </row>
    <row r="35" spans="1:84" x14ac:dyDescent="0.2">
      <c r="A35" s="140">
        <v>97232</v>
      </c>
      <c r="B35" s="144" t="s">
        <v>26</v>
      </c>
      <c r="C35" s="135">
        <v>3223</v>
      </c>
      <c r="D35" s="145">
        <v>0.81989315695751719</v>
      </c>
      <c r="E35" s="362">
        <v>2681</v>
      </c>
      <c r="F35" s="146">
        <v>0.83183369531492402</v>
      </c>
      <c r="G35" s="362">
        <v>479</v>
      </c>
      <c r="H35" s="146">
        <v>0.14861929878994726</v>
      </c>
      <c r="I35" s="362">
        <v>63</v>
      </c>
      <c r="J35" s="146">
        <v>1.9547005895128762E-2</v>
      </c>
      <c r="K35" s="314"/>
      <c r="L35" s="314">
        <v>0.68201475451539051</v>
      </c>
      <c r="M35" s="314">
        <v>0.12185194606970237</v>
      </c>
      <c r="O35" s="144" t="s">
        <v>26</v>
      </c>
      <c r="P35" s="135">
        <v>2968</v>
      </c>
      <c r="Q35" s="145">
        <v>0.920881166614955</v>
      </c>
      <c r="R35" s="135">
        <v>221</v>
      </c>
      <c r="S35" s="145">
        <v>6.8569655600372328E-2</v>
      </c>
      <c r="T35" s="135">
        <v>34</v>
      </c>
      <c r="U35" s="145">
        <v>1.0549177784672665E-2</v>
      </c>
      <c r="V35" s="344">
        <v>2608</v>
      </c>
      <c r="W35" s="146">
        <v>0.97277135397239833</v>
      </c>
      <c r="X35" s="344">
        <v>46</v>
      </c>
      <c r="Y35" s="146">
        <v>1.7157776948899663E-2</v>
      </c>
      <c r="Z35" s="344">
        <v>27</v>
      </c>
      <c r="AA35" s="146">
        <v>1.0070869078701977E-2</v>
      </c>
      <c r="AB35" s="344">
        <v>320</v>
      </c>
      <c r="AC35" s="146">
        <v>0.66805845511482254</v>
      </c>
      <c r="AD35" s="344">
        <v>154</v>
      </c>
      <c r="AE35" s="146">
        <v>0.32150313152400833</v>
      </c>
      <c r="AF35" s="344">
        <v>5</v>
      </c>
      <c r="AG35" s="146">
        <v>1.0438413361169102E-2</v>
      </c>
      <c r="AH35" s="344">
        <v>40</v>
      </c>
      <c r="AI35" s="146">
        <v>0.63492063492063489</v>
      </c>
      <c r="AJ35" s="344">
        <v>21</v>
      </c>
      <c r="AK35" s="146">
        <v>0.33333333333333331</v>
      </c>
      <c r="AL35" s="344">
        <v>2</v>
      </c>
      <c r="AM35" s="146">
        <v>3.1746031746031744E-2</v>
      </c>
      <c r="AO35" s="144" t="s">
        <v>26</v>
      </c>
      <c r="AP35" s="457">
        <v>32</v>
      </c>
      <c r="AQ35" s="460">
        <v>9.9286379149860372E-3</v>
      </c>
      <c r="AR35" s="457">
        <v>216</v>
      </c>
      <c r="AS35" s="460">
        <v>6.701830592615575E-2</v>
      </c>
      <c r="AT35" s="457">
        <v>881</v>
      </c>
      <c r="AU35" s="460">
        <v>0.27334781259695934</v>
      </c>
      <c r="AV35" s="457">
        <v>1356</v>
      </c>
      <c r="AW35" s="460">
        <v>0.42072603164753336</v>
      </c>
      <c r="AX35" s="457">
        <v>508</v>
      </c>
      <c r="AY35" s="460">
        <v>0.15761712690040336</v>
      </c>
      <c r="AZ35" s="135">
        <v>230</v>
      </c>
      <c r="BA35" s="145">
        <v>7.1362085013962143E-2</v>
      </c>
      <c r="BD35" s="144" t="s">
        <v>26</v>
      </c>
      <c r="BE35" s="139">
        <v>168</v>
      </c>
      <c r="BF35" s="145">
        <v>5.5647565419012918E-2</v>
      </c>
      <c r="BG35" s="139">
        <v>1474</v>
      </c>
      <c r="BH35" s="145">
        <v>0.48824113945014908</v>
      </c>
      <c r="BI35" s="139">
        <v>1377</v>
      </c>
      <c r="BJ35" s="145">
        <v>0.45611129513083803</v>
      </c>
      <c r="BK35" s="30">
        <v>3019</v>
      </c>
      <c r="BL35" s="703">
        <v>151</v>
      </c>
      <c r="BM35" s="146">
        <v>5.8823529411764705E-2</v>
      </c>
      <c r="BN35" s="703">
        <v>1249</v>
      </c>
      <c r="BO35" s="146">
        <v>0.48656018698870279</v>
      </c>
      <c r="BP35" s="703">
        <v>1167</v>
      </c>
      <c r="BQ35" s="146">
        <v>0.45461628359953254</v>
      </c>
      <c r="BR35" s="30">
        <v>2567</v>
      </c>
      <c r="BS35" s="703">
        <v>17</v>
      </c>
      <c r="BT35" s="146">
        <v>3.7610619469026552E-2</v>
      </c>
      <c r="BU35" s="703">
        <v>225</v>
      </c>
      <c r="BV35" s="146">
        <v>0.49778761061946902</v>
      </c>
      <c r="BW35" s="703">
        <v>210</v>
      </c>
      <c r="BX35" s="146">
        <v>0.46460176991150443</v>
      </c>
      <c r="BY35" s="30">
        <v>452</v>
      </c>
      <c r="BZ35" s="703">
        <v>3</v>
      </c>
      <c r="CA35" s="146">
        <v>5.0847457627118647E-2</v>
      </c>
      <c r="CB35" s="703">
        <v>30</v>
      </c>
      <c r="CC35" s="146">
        <v>0.50847457627118642</v>
      </c>
      <c r="CD35" s="703">
        <v>26</v>
      </c>
      <c r="CE35" s="146">
        <v>0.44067796610169491</v>
      </c>
      <c r="CF35" s="30">
        <v>59</v>
      </c>
    </row>
    <row r="36" spans="1:84" x14ac:dyDescent="0.2">
      <c r="A36" s="147"/>
      <c r="B36" s="153" t="s">
        <v>38</v>
      </c>
      <c r="C36" s="154">
        <v>17683.702860056459</v>
      </c>
      <c r="D36" s="155">
        <v>0.80040727762220643</v>
      </c>
      <c r="E36" s="366">
        <v>14453.078071609751</v>
      </c>
      <c r="F36" s="157">
        <v>0.81731061565482588</v>
      </c>
      <c r="G36" s="366">
        <v>2935.2428653768548</v>
      </c>
      <c r="H36" s="157">
        <v>0.16598576036961771</v>
      </c>
      <c r="I36" s="366">
        <v>295.38192306985439</v>
      </c>
      <c r="J36" s="157">
        <v>1.6703623975556404E-2</v>
      </c>
      <c r="K36" s="315"/>
      <c r="L36" s="314">
        <v>0.65418136484800871</v>
      </c>
      <c r="M36" s="314">
        <v>0.13285621058149763</v>
      </c>
      <c r="O36" s="153" t="s">
        <v>38</v>
      </c>
      <c r="P36" s="156">
        <v>15216.809587984666</v>
      </c>
      <c r="Q36" s="155">
        <v>0.86049905432170803</v>
      </c>
      <c r="R36" s="156">
        <v>2334.6152599023412</v>
      </c>
      <c r="S36" s="155">
        <v>0.13202072430066197</v>
      </c>
      <c r="T36" s="156">
        <v>132.27801216945176</v>
      </c>
      <c r="U36" s="155">
        <v>7.4802213776300371E-3</v>
      </c>
      <c r="V36" s="347">
        <v>13707.737285687203</v>
      </c>
      <c r="W36" s="157">
        <v>0.94843030790883054</v>
      </c>
      <c r="X36" s="347">
        <v>635.64846553390134</v>
      </c>
      <c r="Y36" s="157">
        <v>4.3980144740414062E-2</v>
      </c>
      <c r="Z36" s="347">
        <v>109.69232038864757</v>
      </c>
      <c r="AA36" s="157">
        <v>7.5895473507554571E-3</v>
      </c>
      <c r="AB36" s="347">
        <v>1378.5178015119861</v>
      </c>
      <c r="AC36" s="157">
        <v>0.46964352346189886</v>
      </c>
      <c r="AD36" s="347">
        <v>1546.1964753487196</v>
      </c>
      <c r="AE36" s="157">
        <v>0.52676952002409649</v>
      </c>
      <c r="AF36" s="347">
        <v>10.528588516148732</v>
      </c>
      <c r="AG36" s="157">
        <v>3.5869565140044962E-3</v>
      </c>
      <c r="AH36" s="347">
        <v>130.55450078547864</v>
      </c>
      <c r="AI36" s="157">
        <v>0.44198541139094694</v>
      </c>
      <c r="AJ36" s="347">
        <v>152.77031901972032</v>
      </c>
      <c r="AK36" s="157">
        <v>0.51719589821883549</v>
      </c>
      <c r="AL36" s="347">
        <v>12.05710326465546</v>
      </c>
      <c r="AM36" s="157">
        <v>4.0818690390217599E-2</v>
      </c>
      <c r="AO36" s="153" t="s">
        <v>38</v>
      </c>
      <c r="AP36" s="463">
        <v>209.54827884486292</v>
      </c>
      <c r="AQ36" s="464">
        <v>1.1849796420080421E-2</v>
      </c>
      <c r="AR36" s="463">
        <v>1318.259143271594</v>
      </c>
      <c r="AS36" s="464">
        <v>7.4546555871465553E-2</v>
      </c>
      <c r="AT36" s="463">
        <v>4908.3333311951237</v>
      </c>
      <c r="AU36" s="464">
        <v>0.27756253144707344</v>
      </c>
      <c r="AV36" s="463">
        <v>7705.6384133637403</v>
      </c>
      <c r="AW36" s="464">
        <v>0.4357480146745204</v>
      </c>
      <c r="AX36" s="463">
        <v>2495.1058606265278</v>
      </c>
      <c r="AY36" s="464">
        <v>0.14109634618790251</v>
      </c>
      <c r="AZ36" s="156">
        <v>1046.8178327546104</v>
      </c>
      <c r="BA36" s="155">
        <v>5.9196755398957676E-2</v>
      </c>
      <c r="BD36" s="153" t="s">
        <v>38</v>
      </c>
      <c r="BE36" s="154">
        <v>587.17906352801106</v>
      </c>
      <c r="BF36" s="155">
        <v>3.470548688519963E-2</v>
      </c>
      <c r="BG36" s="154">
        <v>8086.8219519366685</v>
      </c>
      <c r="BH36" s="155">
        <v>0.47797530707171398</v>
      </c>
      <c r="BI36" s="154">
        <v>8244.9105523317412</v>
      </c>
      <c r="BJ36" s="155">
        <v>0.48731920604308632</v>
      </c>
      <c r="BK36" s="32">
        <v>16918.911567796422</v>
      </c>
      <c r="BL36" s="706">
        <v>502.99847518535535</v>
      </c>
      <c r="BM36" s="157">
        <v>3.5750744545689397E-2</v>
      </c>
      <c r="BN36" s="706">
        <v>6804.3727887807208</v>
      </c>
      <c r="BO36" s="157">
        <v>0.48362252644145232</v>
      </c>
      <c r="BP36" s="706">
        <v>6762.2231340617491</v>
      </c>
      <c r="BQ36" s="157">
        <v>0.48062672901285836</v>
      </c>
      <c r="BR36" s="32">
        <v>14069.594398027824</v>
      </c>
      <c r="BS36" s="706">
        <v>84.180588342655767</v>
      </c>
      <c r="BT36" s="157">
        <v>2.9544127005521271E-2</v>
      </c>
      <c r="BU36" s="706">
        <v>1282.4491631559461</v>
      </c>
      <c r="BV36" s="157">
        <v>0.45008999937346372</v>
      </c>
      <c r="BW36" s="706">
        <v>1482.6874182699923</v>
      </c>
      <c r="BX36" s="157">
        <v>0.52036587362101494</v>
      </c>
      <c r="BY36" s="32">
        <v>2849.3171697685943</v>
      </c>
      <c r="BZ36" s="706">
        <v>4.997832160735312</v>
      </c>
      <c r="CA36" s="157">
        <v>1.8086555783654347E-2</v>
      </c>
      <c r="CB36" s="706">
        <v>129.58468820233335</v>
      </c>
      <c r="CC36" s="157">
        <v>0.46895146065371907</v>
      </c>
      <c r="CD36" s="706">
        <v>141.74605322041504</v>
      </c>
      <c r="CE36" s="157">
        <v>0.51296198356262668</v>
      </c>
      <c r="CF36" s="32">
        <v>276.32857358348366</v>
      </c>
    </row>
    <row r="37" spans="1:84" x14ac:dyDescent="0.2">
      <c r="A37" s="140">
        <v>97202</v>
      </c>
      <c r="B37" s="158" t="s">
        <v>0</v>
      </c>
      <c r="C37" s="135">
        <v>1318.3964970279585</v>
      </c>
      <c r="D37" s="159">
        <v>0.87415881561238229</v>
      </c>
      <c r="E37" s="362">
        <v>1045.3798244332543</v>
      </c>
      <c r="F37" s="160">
        <v>0.79291762894534257</v>
      </c>
      <c r="G37" s="362">
        <v>223.28501104399601</v>
      </c>
      <c r="H37" s="160">
        <v>0.16936104695919935</v>
      </c>
      <c r="I37" s="362">
        <v>49.73166155070821</v>
      </c>
      <c r="J37" s="160">
        <v>3.7721324095458045E-2</v>
      </c>
      <c r="K37" s="314"/>
      <c r="L37" s="314">
        <v>0.6931359353970391</v>
      </c>
      <c r="M37" s="314">
        <v>0.14804845222072677</v>
      </c>
      <c r="O37" s="158" t="s">
        <v>0</v>
      </c>
      <c r="P37" s="135">
        <v>1154.9924662184883</v>
      </c>
      <c r="Q37" s="159">
        <v>0.87605850654349471</v>
      </c>
      <c r="R37" s="135">
        <v>149.19498465212462</v>
      </c>
      <c r="S37" s="159">
        <v>0.11316397228637412</v>
      </c>
      <c r="T37" s="135">
        <v>14.209046157345202</v>
      </c>
      <c r="U37" s="159">
        <v>1.0777521170130869E-2</v>
      </c>
      <c r="V37" s="344">
        <v>1006.8124134347456</v>
      </c>
      <c r="W37" s="160">
        <v>0.96310679611650463</v>
      </c>
      <c r="X37" s="344">
        <v>30.447956051454</v>
      </c>
      <c r="Y37" s="160">
        <v>2.9126213592233E-2</v>
      </c>
      <c r="Z37" s="344">
        <v>8.1194549470544004</v>
      </c>
      <c r="AA37" s="160">
        <v>7.7669902912621347E-3</v>
      </c>
      <c r="AB37" s="344">
        <v>125.85155167934319</v>
      </c>
      <c r="AC37" s="160">
        <v>0.5636363636363636</v>
      </c>
      <c r="AD37" s="344">
        <v>92.358800022743807</v>
      </c>
      <c r="AE37" s="160">
        <v>0.41363636363636364</v>
      </c>
      <c r="AF37" s="344">
        <v>5.0746593419090003</v>
      </c>
      <c r="AG37" s="160">
        <v>2.2727272727272728E-2</v>
      </c>
      <c r="AH37" s="344">
        <v>22.328501104399603</v>
      </c>
      <c r="AI37" s="160">
        <v>0.44897959183673464</v>
      </c>
      <c r="AJ37" s="344">
        <v>26.388228577926803</v>
      </c>
      <c r="AK37" s="160">
        <v>0.53061224489795911</v>
      </c>
      <c r="AL37" s="344">
        <v>1.0149318683818001</v>
      </c>
      <c r="AM37" s="160">
        <v>2.0408163265306121E-2</v>
      </c>
      <c r="AO37" s="158" t="s">
        <v>0</v>
      </c>
      <c r="AP37" s="457">
        <v>22.328501104399599</v>
      </c>
      <c r="AQ37" s="465">
        <v>1.6936104695919933E-2</v>
      </c>
      <c r="AR37" s="457">
        <v>126.866483547725</v>
      </c>
      <c r="AS37" s="465">
        <v>9.6227867590454166E-2</v>
      </c>
      <c r="AT37" s="457">
        <v>333.9125846976122</v>
      </c>
      <c r="AU37" s="465">
        <v>0.25327174749807541</v>
      </c>
      <c r="AV37" s="457">
        <v>481.07770561297315</v>
      </c>
      <c r="AW37" s="465">
        <v>0.36489607390300216</v>
      </c>
      <c r="AX37" s="457">
        <v>215.1655560969416</v>
      </c>
      <c r="AY37" s="465">
        <v>0.16320246343341027</v>
      </c>
      <c r="AZ37" s="135">
        <v>139.04566596830662</v>
      </c>
      <c r="BA37" s="159">
        <v>0.10546574287913779</v>
      </c>
      <c r="BD37" s="158" t="s">
        <v>0</v>
      </c>
      <c r="BE37" s="139">
        <v>55.821252760998995</v>
      </c>
      <c r="BF37" s="159">
        <v>4.4247787610619468E-2</v>
      </c>
      <c r="BG37" s="139">
        <v>622.15323531804324</v>
      </c>
      <c r="BH37" s="159">
        <v>0.49316170555108602</v>
      </c>
      <c r="BI37" s="139">
        <v>583.58582431953505</v>
      </c>
      <c r="BJ37" s="159">
        <v>0.46259050683829456</v>
      </c>
      <c r="BK37" s="30">
        <v>1261.5603123985773</v>
      </c>
      <c r="BL37" s="703">
        <v>49.731661550708196</v>
      </c>
      <c r="BM37" s="160">
        <v>4.7804878048780489E-2</v>
      </c>
      <c r="BN37" s="703">
        <v>528.7795034269177</v>
      </c>
      <c r="BO37" s="160">
        <v>0.50829268292682928</v>
      </c>
      <c r="BP37" s="703">
        <v>461.79400011371899</v>
      </c>
      <c r="BQ37" s="160">
        <v>0.44390243902439031</v>
      </c>
      <c r="BR37" s="30">
        <v>1040.3051650913449</v>
      </c>
      <c r="BS37" s="703">
        <v>6.0895912102908003</v>
      </c>
      <c r="BT37" s="160">
        <v>2.7522935779816515E-2</v>
      </c>
      <c r="BU37" s="703">
        <v>93.373731891125587</v>
      </c>
      <c r="BV37" s="160">
        <v>0.42201834862385318</v>
      </c>
      <c r="BW37" s="703">
        <v>121.791824205816</v>
      </c>
      <c r="BX37" s="160">
        <v>0.55045871559633031</v>
      </c>
      <c r="BY37" s="30">
        <v>221.25514730723239</v>
      </c>
      <c r="BZ37" s="703">
        <v>0</v>
      </c>
      <c r="CA37" s="160">
        <v>0</v>
      </c>
      <c r="CB37" s="703">
        <v>26.388228577926803</v>
      </c>
      <c r="CC37" s="160">
        <v>0.53061224489795922</v>
      </c>
      <c r="CD37" s="703">
        <v>23.3434329727814</v>
      </c>
      <c r="CE37" s="160">
        <v>0.46938775510204078</v>
      </c>
      <c r="CF37" s="30">
        <v>49.731661550708203</v>
      </c>
    </row>
    <row r="38" spans="1:84" x14ac:dyDescent="0.2">
      <c r="A38" s="140">
        <v>97206</v>
      </c>
      <c r="B38" s="141" t="s">
        <v>5</v>
      </c>
      <c r="C38" s="135">
        <v>2147.3344449557435</v>
      </c>
      <c r="D38" s="142">
        <v>0.8624331261275161</v>
      </c>
      <c r="E38" s="362">
        <v>1473.4514676388685</v>
      </c>
      <c r="F38" s="143">
        <v>0.68617698146654393</v>
      </c>
      <c r="G38" s="362">
        <v>553.30433379011163</v>
      </c>
      <c r="H38" s="143">
        <v>0.25767031078454816</v>
      </c>
      <c r="I38" s="362">
        <v>120.57864352676314</v>
      </c>
      <c r="J38" s="143">
        <v>5.6152707748907862E-2</v>
      </c>
      <c r="K38" s="314"/>
      <c r="L38" s="314">
        <v>0.59178175920293419</v>
      </c>
      <c r="M38" s="314">
        <v>0.22222341164016648</v>
      </c>
      <c r="O38" s="141" t="s">
        <v>5</v>
      </c>
      <c r="P38" s="135">
        <v>1749.0902566332099</v>
      </c>
      <c r="Q38" s="142">
        <v>0.81454021321269243</v>
      </c>
      <c r="R38" s="135">
        <v>388.12373597364962</v>
      </c>
      <c r="S38" s="142">
        <v>0.1807467564660841</v>
      </c>
      <c r="T38" s="135">
        <v>10.120452348883731</v>
      </c>
      <c r="U38" s="142">
        <v>4.71303032122335E-3</v>
      </c>
      <c r="V38" s="344">
        <v>1402.5150145888545</v>
      </c>
      <c r="W38" s="143">
        <v>0.95185694635488327</v>
      </c>
      <c r="X38" s="344">
        <v>66.882941447156341</v>
      </c>
      <c r="Y38" s="143">
        <v>4.5392022008253097E-2</v>
      </c>
      <c r="Z38" s="344">
        <v>4.0535116028579603</v>
      </c>
      <c r="AA38" s="143">
        <v>2.751031636863824E-3</v>
      </c>
      <c r="AB38" s="344">
        <v>286.78594590220069</v>
      </c>
      <c r="AC38" s="143">
        <v>0.51831501831501825</v>
      </c>
      <c r="AD38" s="344">
        <v>262.46487628505287</v>
      </c>
      <c r="AE38" s="143">
        <v>0.47435897435897423</v>
      </c>
      <c r="AF38" s="344">
        <v>4.0535116028579603</v>
      </c>
      <c r="AG38" s="143">
        <v>7.3260073260073251E-3</v>
      </c>
      <c r="AH38" s="344">
        <v>59.78929614215491</v>
      </c>
      <c r="AI38" s="143">
        <v>0.4958531162185808</v>
      </c>
      <c r="AJ38" s="344">
        <v>58.775918241440415</v>
      </c>
      <c r="AK38" s="143">
        <v>0.48744882611318108</v>
      </c>
      <c r="AL38" s="344">
        <v>2.0134291431678104</v>
      </c>
      <c r="AM38" s="143">
        <v>1.6698057668238057E-2</v>
      </c>
      <c r="AO38" s="141" t="s">
        <v>5</v>
      </c>
      <c r="AP38" s="457">
        <v>51.682272936438991</v>
      </c>
      <c r="AQ38" s="459">
        <v>2.4068105952402847E-2</v>
      </c>
      <c r="AR38" s="457">
        <v>244.21074741393093</v>
      </c>
      <c r="AS38" s="459">
        <v>0.11372739257622448</v>
      </c>
      <c r="AT38" s="457">
        <v>535.06353157725073</v>
      </c>
      <c r="AU38" s="459">
        <v>0.24917568515428828</v>
      </c>
      <c r="AV38" s="457">
        <v>821.84947747945137</v>
      </c>
      <c r="AW38" s="459">
        <v>0.3827300770078178</v>
      </c>
      <c r="AX38" s="457">
        <v>342.5217304414976</v>
      </c>
      <c r="AY38" s="459">
        <v>0.15951019239043454</v>
      </c>
      <c r="AZ38" s="135">
        <v>152.0066851071735</v>
      </c>
      <c r="BA38" s="142">
        <v>7.0788546918831893E-2</v>
      </c>
      <c r="BD38" s="141" t="s">
        <v>5</v>
      </c>
      <c r="BE38" s="139">
        <v>34.454848624292659</v>
      </c>
      <c r="BF38" s="142">
        <v>1.7444843509492047E-2</v>
      </c>
      <c r="BG38" s="139">
        <v>852.25081450088612</v>
      </c>
      <c r="BH38" s="142">
        <v>0.4315033350436121</v>
      </c>
      <c r="BI38" s="139">
        <v>1088.3678653673624</v>
      </c>
      <c r="BJ38" s="142">
        <v>0.55105182144689591</v>
      </c>
      <c r="BK38" s="30">
        <v>1975.0735284925411</v>
      </c>
      <c r="BL38" s="703">
        <v>28.374581220005719</v>
      </c>
      <c r="BM38" s="143">
        <v>1.9815994338287332E-2</v>
      </c>
      <c r="BN38" s="703">
        <v>659.70901336513305</v>
      </c>
      <c r="BO38" s="143">
        <v>0.46072186836518053</v>
      </c>
      <c r="BP38" s="703">
        <v>743.81937912443561</v>
      </c>
      <c r="BQ38" s="143">
        <v>0.51946213729653223</v>
      </c>
      <c r="BR38" s="30">
        <v>1431.9029737095743</v>
      </c>
      <c r="BS38" s="703">
        <v>6.08026740428694</v>
      </c>
      <c r="BT38" s="143">
        <v>1.1194029850746268E-2</v>
      </c>
      <c r="BU38" s="703">
        <v>192.5418011357531</v>
      </c>
      <c r="BV38" s="143">
        <v>0.35447761194029853</v>
      </c>
      <c r="BW38" s="703">
        <v>344.54848624292663</v>
      </c>
      <c r="BX38" s="143">
        <v>0.63432835820895528</v>
      </c>
      <c r="BY38" s="30">
        <v>543.17055478296663</v>
      </c>
      <c r="BZ38" s="703">
        <v>0</v>
      </c>
      <c r="CA38" s="143">
        <v>0</v>
      </c>
      <c r="CB38" s="703">
        <v>49.655517135010008</v>
      </c>
      <c r="CC38" s="143">
        <v>0.42987415051321037</v>
      </c>
      <c r="CD38" s="703">
        <v>65.856236888180689</v>
      </c>
      <c r="CE38" s="143">
        <v>0.57012584948678968</v>
      </c>
      <c r="CF38" s="30">
        <v>115.51175402319069</v>
      </c>
    </row>
    <row r="39" spans="1:84" x14ac:dyDescent="0.2">
      <c r="A39" s="140">
        <v>97207</v>
      </c>
      <c r="B39" s="141" t="s">
        <v>6</v>
      </c>
      <c r="C39" s="135">
        <v>5506.4266141567596</v>
      </c>
      <c r="D39" s="142">
        <v>0.80080443985310712</v>
      </c>
      <c r="E39" s="362">
        <v>3922.1819628552889</v>
      </c>
      <c r="F39" s="143">
        <v>0.71229169799004433</v>
      </c>
      <c r="G39" s="362">
        <v>1523.6521323657919</v>
      </c>
      <c r="H39" s="143">
        <v>0.27670433824516161</v>
      </c>
      <c r="I39" s="362">
        <v>60.592518935678541</v>
      </c>
      <c r="J39" s="143">
        <v>1.1003963764794044E-2</v>
      </c>
      <c r="K39" s="314"/>
      <c r="L39" s="314">
        <v>0.570406354220936</v>
      </c>
      <c r="M39" s="314">
        <v>0.22158606259334129</v>
      </c>
      <c r="O39" s="141" t="s">
        <v>6</v>
      </c>
      <c r="P39" s="135">
        <v>4020.3219925483763</v>
      </c>
      <c r="Q39" s="142">
        <v>0.73011451423184692</v>
      </c>
      <c r="R39" s="135">
        <v>1463.9621415745405</v>
      </c>
      <c r="S39" s="142">
        <v>0.26586427898825782</v>
      </c>
      <c r="T39" s="135">
        <v>22.14248003384203</v>
      </c>
      <c r="U39" s="142">
        <v>4.0212067798951088E-3</v>
      </c>
      <c r="V39" s="344">
        <v>3462.7159108578289</v>
      </c>
      <c r="W39" s="143">
        <v>0.8828544783620963</v>
      </c>
      <c r="X39" s="344">
        <v>442.12302522353542</v>
      </c>
      <c r="Y39" s="143">
        <v>0.11272374137932055</v>
      </c>
      <c r="Z39" s="344">
        <v>17.3430267739244</v>
      </c>
      <c r="AA39" s="143">
        <v>4.4217802585831438E-3</v>
      </c>
      <c r="AB39" s="344">
        <v>524.08714197529412</v>
      </c>
      <c r="AC39" s="143">
        <v>0.34396771470502135</v>
      </c>
      <c r="AD39" s="344">
        <v>997.06663352460873</v>
      </c>
      <c r="AE39" s="143">
        <v>0.65439256923852562</v>
      </c>
      <c r="AF39" s="344">
        <v>2.4983568658888702</v>
      </c>
      <c r="AG39" s="143">
        <v>1.6397160564528882E-3</v>
      </c>
      <c r="AH39" s="344">
        <v>33.518939715253367</v>
      </c>
      <c r="AI39" s="143">
        <v>0.5531861078565673</v>
      </c>
      <c r="AJ39" s="344">
        <v>24.772482826396409</v>
      </c>
      <c r="AK39" s="143">
        <v>0.40883731624845343</v>
      </c>
      <c r="AL39" s="344">
        <v>2.3010963940287601</v>
      </c>
      <c r="AM39" s="143">
        <v>3.7976575894979193E-2</v>
      </c>
      <c r="AO39" s="141" t="s">
        <v>6</v>
      </c>
      <c r="AP39" s="457">
        <v>101.27864169142279</v>
      </c>
      <c r="AQ39" s="459">
        <v>1.8392806948709758E-2</v>
      </c>
      <c r="AR39" s="457">
        <v>474.54548564189895</v>
      </c>
      <c r="AS39" s="459">
        <v>8.618029783995762E-2</v>
      </c>
      <c r="AT39" s="457">
        <v>1311.6791952253996</v>
      </c>
      <c r="AU39" s="459">
        <v>0.23820878532243309</v>
      </c>
      <c r="AV39" s="457">
        <v>2333.0515310723995</v>
      </c>
      <c r="AW39" s="459">
        <v>0.42369610902908167</v>
      </c>
      <c r="AX39" s="457">
        <v>942.18202505871056</v>
      </c>
      <c r="AY39" s="459">
        <v>0.17110588973190083</v>
      </c>
      <c r="AZ39" s="135">
        <v>343.68973546692752</v>
      </c>
      <c r="BA39" s="142">
        <v>6.2416111127916903E-2</v>
      </c>
      <c r="BD39" s="141" t="s">
        <v>6</v>
      </c>
      <c r="BE39" s="139">
        <v>142.36149430572235</v>
      </c>
      <c r="BF39" s="142">
        <v>2.7325172045581794E-2</v>
      </c>
      <c r="BG39" s="139">
        <v>2325.0625083656005</v>
      </c>
      <c r="BH39" s="142">
        <v>0.44627750901086344</v>
      </c>
      <c r="BI39" s="139">
        <v>2742.4789420656984</v>
      </c>
      <c r="BJ39" s="142">
        <v>0.52639731894355457</v>
      </c>
      <c r="BK39" s="30">
        <v>5209.9029447370222</v>
      </c>
      <c r="BL39" s="703">
        <v>95.626738800526866</v>
      </c>
      <c r="BM39" s="143">
        <v>2.559187172008803E-2</v>
      </c>
      <c r="BN39" s="703">
        <v>1726.8557720930619</v>
      </c>
      <c r="BO39" s="143">
        <v>0.4621455458256799</v>
      </c>
      <c r="BP39" s="703">
        <v>1914.1233867307658</v>
      </c>
      <c r="BQ39" s="143">
        <v>0.51226258245423206</v>
      </c>
      <c r="BR39" s="30">
        <v>3736.6058976243544</v>
      </c>
      <c r="BS39" s="703">
        <v>46.734755505195487</v>
      </c>
      <c r="BT39" s="143">
        <v>3.1721203539221893E-2</v>
      </c>
      <c r="BU39" s="703">
        <v>598.20673627253848</v>
      </c>
      <c r="BV39" s="143">
        <v>0.40603267171741786</v>
      </c>
      <c r="BW39" s="703">
        <v>828.35555533493277</v>
      </c>
      <c r="BX39" s="143">
        <v>0.56224612474336033</v>
      </c>
      <c r="BY39" s="30">
        <v>1473.2970471126666</v>
      </c>
      <c r="BZ39" s="703">
        <v>2.4448939986434302</v>
      </c>
      <c r="CA39" s="143">
        <v>4.5710063060618769E-2</v>
      </c>
      <c r="CB39" s="703">
        <v>24.580123793404301</v>
      </c>
      <c r="CC39" s="143">
        <v>0.4595532604921696</v>
      </c>
      <c r="CD39" s="703">
        <v>26.461979051538208</v>
      </c>
      <c r="CE39" s="143">
        <v>0.4947366764472117</v>
      </c>
      <c r="CF39" s="30">
        <v>53.486996843585935</v>
      </c>
    </row>
    <row r="40" spans="1:84" x14ac:dyDescent="0.2">
      <c r="A40" s="140">
        <v>97221</v>
      </c>
      <c r="B40" s="141" t="s">
        <v>27</v>
      </c>
      <c r="C40" s="135">
        <v>3820.8878477218973</v>
      </c>
      <c r="D40" s="142">
        <v>0.71999855586113659</v>
      </c>
      <c r="E40" s="362">
        <v>3007.8451955449327</v>
      </c>
      <c r="F40" s="143">
        <v>0.78721106596684864</v>
      </c>
      <c r="G40" s="362">
        <v>705.00264575117785</v>
      </c>
      <c r="H40" s="143">
        <v>0.18451278180580907</v>
      </c>
      <c r="I40" s="362">
        <v>108.0400064257868</v>
      </c>
      <c r="J40" s="143">
        <v>2.8276152227342338E-2</v>
      </c>
      <c r="K40" s="314"/>
      <c r="L40" s="314">
        <v>0.5667908306540369</v>
      </c>
      <c r="M40" s="314">
        <v>0.13284893643810353</v>
      </c>
      <c r="O40" s="141" t="s">
        <v>27</v>
      </c>
      <c r="P40" s="135">
        <v>3287.9742156256311</v>
      </c>
      <c r="Q40" s="142">
        <v>0.86052623020222863</v>
      </c>
      <c r="R40" s="135">
        <v>515.3100515193255</v>
      </c>
      <c r="S40" s="142">
        <v>0.13486657343961703</v>
      </c>
      <c r="T40" s="135">
        <v>17.603580576940281</v>
      </c>
      <c r="U40" s="142">
        <v>4.6071963581542832E-3</v>
      </c>
      <c r="V40" s="344">
        <v>2866.9482505762735</v>
      </c>
      <c r="W40" s="143">
        <v>0.95315684956880475</v>
      </c>
      <c r="X40" s="344">
        <v>128.3734422512785</v>
      </c>
      <c r="Y40" s="143">
        <v>4.2679537644230735E-2</v>
      </c>
      <c r="Z40" s="344">
        <v>12.52350271738017</v>
      </c>
      <c r="AA40" s="143">
        <v>4.163612786964351E-3</v>
      </c>
      <c r="AB40" s="344">
        <v>380.80875261828214</v>
      </c>
      <c r="AC40" s="143">
        <v>0.54015223192890538</v>
      </c>
      <c r="AD40" s="344">
        <v>319.11381527333572</v>
      </c>
      <c r="AE40" s="143">
        <v>0.45264201091518041</v>
      </c>
      <c r="AF40" s="344">
        <v>5.0800778595601104</v>
      </c>
      <c r="AG40" s="143">
        <v>7.2057571559143658E-3</v>
      </c>
      <c r="AH40" s="344">
        <v>40.217212431075595</v>
      </c>
      <c r="AI40" s="143">
        <v>0.37224370639686133</v>
      </c>
      <c r="AJ40" s="344">
        <v>67.822793994711219</v>
      </c>
      <c r="AK40" s="143">
        <v>0.62775629360313878</v>
      </c>
      <c r="AL40" s="344">
        <v>0</v>
      </c>
      <c r="AM40" s="143">
        <v>0</v>
      </c>
      <c r="AO40" s="141" t="s">
        <v>27</v>
      </c>
      <c r="AP40" s="457">
        <v>50.393824074257964</v>
      </c>
      <c r="AQ40" s="459">
        <v>1.3189035135983889E-2</v>
      </c>
      <c r="AR40" s="457">
        <v>247.12101391223027</v>
      </c>
      <c r="AS40" s="459">
        <v>6.4676332768984462E-2</v>
      </c>
      <c r="AT40" s="457">
        <v>935.38309929034369</v>
      </c>
      <c r="AU40" s="459">
        <v>0.24480778723930383</v>
      </c>
      <c r="AV40" s="457">
        <v>1732.1198065811654</v>
      </c>
      <c r="AW40" s="459">
        <v>0.45332914118740641</v>
      </c>
      <c r="AX40" s="457">
        <v>676.56567308618628</v>
      </c>
      <c r="AY40" s="459">
        <v>0.17707027791709998</v>
      </c>
      <c r="AZ40" s="135">
        <v>179.30443077771369</v>
      </c>
      <c r="BA40" s="142">
        <v>4.6927425751221455E-2</v>
      </c>
      <c r="BD40" s="141" t="s">
        <v>27</v>
      </c>
      <c r="BE40" s="139">
        <v>81.042046029586686</v>
      </c>
      <c r="BF40" s="142">
        <v>2.2534096680631773E-2</v>
      </c>
      <c r="BG40" s="139">
        <v>1716.8716880826512</v>
      </c>
      <c r="BH40" s="142">
        <v>0.47738371009746888</v>
      </c>
      <c r="BI40" s="139">
        <v>1798.5049365879252</v>
      </c>
      <c r="BJ40" s="142">
        <v>0.50008219322189928</v>
      </c>
      <c r="BK40" s="30">
        <v>3596.4186707001631</v>
      </c>
      <c r="BL40" s="703">
        <v>63.122915111220919</v>
      </c>
      <c r="BM40" s="143">
        <v>2.1605253637075422E-2</v>
      </c>
      <c r="BN40" s="703">
        <v>1365.8615277436943</v>
      </c>
      <c r="BO40" s="143">
        <v>0.46749717892512377</v>
      </c>
      <c r="BP40" s="703">
        <v>1492.6621238347545</v>
      </c>
      <c r="BQ40" s="143">
        <v>0.51089756743780068</v>
      </c>
      <c r="BR40" s="30">
        <v>2921.6465666896702</v>
      </c>
      <c r="BS40" s="703">
        <v>17.91913091836577</v>
      </c>
      <c r="BT40" s="143">
        <v>2.6555826495884768E-2</v>
      </c>
      <c r="BU40" s="703">
        <v>351.01016033895695</v>
      </c>
      <c r="BV40" s="143">
        <v>0.52019068105029198</v>
      </c>
      <c r="BW40" s="703">
        <v>305.84281275317062</v>
      </c>
      <c r="BX40" s="143">
        <v>0.45325349245382335</v>
      </c>
      <c r="BY40" s="30">
        <v>674.77210401049331</v>
      </c>
      <c r="BZ40" s="703">
        <v>5.00018273848635</v>
      </c>
      <c r="CA40" s="143">
        <v>4.6280844512176143E-2</v>
      </c>
      <c r="CB40" s="703">
        <v>30.275220150383699</v>
      </c>
      <c r="CC40" s="143">
        <v>0.28022230979021545</v>
      </c>
      <c r="CD40" s="703">
        <v>72.764603536916752</v>
      </c>
      <c r="CE40" s="143">
        <v>0.67349684569760837</v>
      </c>
      <c r="CF40" s="30">
        <v>108.0400064257868</v>
      </c>
    </row>
    <row r="41" spans="1:84" x14ac:dyDescent="0.2">
      <c r="A41" s="140">
        <v>97227</v>
      </c>
      <c r="B41" s="141" t="s">
        <v>22</v>
      </c>
      <c r="C41" s="135">
        <v>3514.6024753492238</v>
      </c>
      <c r="D41" s="142">
        <v>0.78903106775591392</v>
      </c>
      <c r="E41" s="362">
        <v>2425.5097085785706</v>
      </c>
      <c r="F41" s="143">
        <v>0.69012348497181408</v>
      </c>
      <c r="G41" s="362">
        <v>954.86520291537931</v>
      </c>
      <c r="H41" s="143">
        <v>0.2716851221760152</v>
      </c>
      <c r="I41" s="362">
        <v>134.22756385527362</v>
      </c>
      <c r="J41" s="143">
        <v>3.8191392852170651E-2</v>
      </c>
      <c r="K41" s="314"/>
      <c r="L41" s="314">
        <v>0.54452887023074281</v>
      </c>
      <c r="M41" s="314">
        <v>0.21436800204393719</v>
      </c>
      <c r="O41" s="141" t="s">
        <v>22</v>
      </c>
      <c r="P41" s="135">
        <v>2783.8365024844475</v>
      </c>
      <c r="Q41" s="142">
        <v>0.79207720418162941</v>
      </c>
      <c r="R41" s="135">
        <v>715.64421656131481</v>
      </c>
      <c r="S41" s="142">
        <v>0.2036202448443919</v>
      </c>
      <c r="T41" s="135">
        <v>15.121756303460986</v>
      </c>
      <c r="U41" s="142">
        <v>4.3025509739784817E-3</v>
      </c>
      <c r="V41" s="344">
        <v>2287.2258472684152</v>
      </c>
      <c r="W41" s="143">
        <v>0.94298771065682752</v>
      </c>
      <c r="X41" s="344">
        <v>127.18077755532534</v>
      </c>
      <c r="Y41" s="143">
        <v>5.2434660271822829E-2</v>
      </c>
      <c r="Z41" s="344">
        <v>11.103083754829989</v>
      </c>
      <c r="AA41" s="143">
        <v>4.5776290713496117E-3</v>
      </c>
      <c r="AB41" s="344">
        <v>437.05775144012603</v>
      </c>
      <c r="AC41" s="143">
        <v>0.45771670190274838</v>
      </c>
      <c r="AD41" s="344">
        <v>515.78870897437503</v>
      </c>
      <c r="AE41" s="143">
        <v>0.54016913319238891</v>
      </c>
      <c r="AF41" s="344">
        <v>2.0187425008781799</v>
      </c>
      <c r="AG41" s="143">
        <v>2.1141649048625789E-3</v>
      </c>
      <c r="AH41" s="344">
        <v>59.552903775906309</v>
      </c>
      <c r="AI41" s="143">
        <v>0.44367119588132609</v>
      </c>
      <c r="AJ41" s="344">
        <v>72.674730031614473</v>
      </c>
      <c r="AK41" s="143">
        <v>0.54142925599077085</v>
      </c>
      <c r="AL41" s="344">
        <v>1.9999300477528179</v>
      </c>
      <c r="AM41" s="143">
        <v>1.4899548127902966E-2</v>
      </c>
      <c r="AO41" s="141" t="s">
        <v>22</v>
      </c>
      <c r="AP41" s="457">
        <v>62.58101752722358</v>
      </c>
      <c r="AQ41" s="459">
        <v>1.7806001664812832E-2</v>
      </c>
      <c r="AR41" s="457">
        <v>368.41110018370523</v>
      </c>
      <c r="AS41" s="459">
        <v>0.10482297863490196</v>
      </c>
      <c r="AT41" s="457">
        <v>963.94954416933092</v>
      </c>
      <c r="AU41" s="459">
        <v>0.27426986435316542</v>
      </c>
      <c r="AV41" s="457">
        <v>1539.2817506930498</v>
      </c>
      <c r="AW41" s="459">
        <v>0.43796752591204535</v>
      </c>
      <c r="AX41" s="457">
        <v>433.01086021180691</v>
      </c>
      <c r="AY41" s="459">
        <v>0.1232033674501926</v>
      </c>
      <c r="AZ41" s="135">
        <v>147.36820256410715</v>
      </c>
      <c r="BA41" s="142">
        <v>4.1930261984881832E-2</v>
      </c>
      <c r="BD41" s="141" t="s">
        <v>22</v>
      </c>
      <c r="BE41" s="139">
        <v>34.318622514929061</v>
      </c>
      <c r="BF41" s="142">
        <v>1.0921940250562159E-2</v>
      </c>
      <c r="BG41" s="139">
        <v>1368.707415595406</v>
      </c>
      <c r="BH41" s="142">
        <v>0.43559267587536143</v>
      </c>
      <c r="BI41" s="139">
        <v>1739.146664506552</v>
      </c>
      <c r="BJ41" s="142">
        <v>0.55348538387407653</v>
      </c>
      <c r="BK41" s="30">
        <v>3142.1727026168869</v>
      </c>
      <c r="BL41" s="703">
        <v>29.27176626273361</v>
      </c>
      <c r="BM41" s="143">
        <v>1.2877442273534634E-2</v>
      </c>
      <c r="BN41" s="703">
        <v>1002.3056516860164</v>
      </c>
      <c r="BO41" s="143">
        <v>0.4409413854351687</v>
      </c>
      <c r="BP41" s="703">
        <v>1241.5266380400808</v>
      </c>
      <c r="BQ41" s="143">
        <v>0.54618117229129659</v>
      </c>
      <c r="BR41" s="30">
        <v>2273.1040559888311</v>
      </c>
      <c r="BS41" s="703">
        <v>5.0468562521954503</v>
      </c>
      <c r="BT41" s="143">
        <v>5.8072009291521495E-3</v>
      </c>
      <c r="BU41" s="703">
        <v>366.40176390938973</v>
      </c>
      <c r="BV41" s="143">
        <v>0.42160278745644608</v>
      </c>
      <c r="BW41" s="703">
        <v>497.6200264664713</v>
      </c>
      <c r="BX41" s="143">
        <v>0.57259001161440182</v>
      </c>
      <c r="BY41" s="30">
        <v>869.0686466280564</v>
      </c>
      <c r="BZ41" s="703">
        <v>0</v>
      </c>
      <c r="CA41" s="143">
        <v>0</v>
      </c>
      <c r="CB41" s="703">
        <v>59.552903775906309</v>
      </c>
      <c r="CC41" s="143">
        <v>0.45743043018594348</v>
      </c>
      <c r="CD41" s="703">
        <v>70.637175077610948</v>
      </c>
      <c r="CE41" s="143">
        <v>0.54256956981405646</v>
      </c>
      <c r="CF41" s="30">
        <v>130.19007885351726</v>
      </c>
    </row>
    <row r="42" spans="1:84" x14ac:dyDescent="0.2">
      <c r="A42" s="140">
        <v>97223</v>
      </c>
      <c r="B42" s="141" t="s">
        <v>18</v>
      </c>
      <c r="C42" s="135">
        <v>3279.1939853396038</v>
      </c>
      <c r="D42" s="142">
        <v>0.825530826298286</v>
      </c>
      <c r="E42" s="362">
        <v>2635.9557477443236</v>
      </c>
      <c r="F42" s="143">
        <v>0.80384257824604899</v>
      </c>
      <c r="G42" s="362">
        <v>580.23544023207751</v>
      </c>
      <c r="H42" s="143">
        <v>0.17694453052370626</v>
      </c>
      <c r="I42" s="362">
        <v>63.002797363202795</v>
      </c>
      <c r="J42" s="143">
        <v>1.9212891230244809E-2</v>
      </c>
      <c r="K42" s="314"/>
      <c r="L42" s="314">
        <v>0.66359682783320539</v>
      </c>
      <c r="M42" s="314">
        <v>0.14607316449219751</v>
      </c>
      <c r="O42" s="141" t="s">
        <v>18</v>
      </c>
      <c r="P42" s="135">
        <v>2776.1877805850008</v>
      </c>
      <c r="Q42" s="142">
        <v>0.84660675550046482</v>
      </c>
      <c r="R42" s="135">
        <v>489.79594079135074</v>
      </c>
      <c r="S42" s="142">
        <v>0.14936473504803222</v>
      </c>
      <c r="T42" s="135">
        <v>13.210263963252199</v>
      </c>
      <c r="U42" s="142">
        <v>4.028509451502944E-3</v>
      </c>
      <c r="V42" s="344">
        <v>2524.17659113219</v>
      </c>
      <c r="W42" s="143">
        <v>0.95759444872783361</v>
      </c>
      <c r="X42" s="344">
        <v>98.568892648881786</v>
      </c>
      <c r="Y42" s="143">
        <v>3.7393986121819579E-2</v>
      </c>
      <c r="Z42" s="344">
        <v>13.210263963252199</v>
      </c>
      <c r="AA42" s="143">
        <v>5.0115651503469544E-3</v>
      </c>
      <c r="AB42" s="344">
        <v>231.6877064324232</v>
      </c>
      <c r="AC42" s="143">
        <v>0.39929947460595439</v>
      </c>
      <c r="AD42" s="344">
        <v>348.54773379965417</v>
      </c>
      <c r="AE42" s="143">
        <v>0.60070052539404539</v>
      </c>
      <c r="AF42" s="344">
        <v>0</v>
      </c>
      <c r="AG42" s="143">
        <v>0</v>
      </c>
      <c r="AH42" s="344">
        <v>20.323483020387997</v>
      </c>
      <c r="AI42" s="143">
        <v>0.32258064516129031</v>
      </c>
      <c r="AJ42" s="344">
        <v>42.679314342814799</v>
      </c>
      <c r="AK42" s="143">
        <v>0.67741935483870974</v>
      </c>
      <c r="AL42" s="344">
        <v>0</v>
      </c>
      <c r="AM42" s="143">
        <v>0</v>
      </c>
      <c r="AO42" s="141" t="s">
        <v>18</v>
      </c>
      <c r="AP42" s="457">
        <v>33.533746983640199</v>
      </c>
      <c r="AQ42" s="459">
        <v>1.0226216299969011E-2</v>
      </c>
      <c r="AR42" s="457">
        <v>182.91134718349198</v>
      </c>
      <c r="AS42" s="459">
        <v>5.5779361636194603E-2</v>
      </c>
      <c r="AT42" s="457">
        <v>758.06591666047234</v>
      </c>
      <c r="AU42" s="459">
        <v>0.23117446544778431</v>
      </c>
      <c r="AV42" s="457">
        <v>1353.5439691578406</v>
      </c>
      <c r="AW42" s="459">
        <v>0.41276727610784003</v>
      </c>
      <c r="AX42" s="457">
        <v>745.87182684823961</v>
      </c>
      <c r="AY42" s="459">
        <v>0.22745584133870467</v>
      </c>
      <c r="AZ42" s="135">
        <v>205.26717850591879</v>
      </c>
      <c r="BA42" s="142">
        <v>6.2596839169507285E-2</v>
      </c>
      <c r="BD42" s="141" t="s">
        <v>18</v>
      </c>
      <c r="BE42" s="139">
        <v>170.71725737125919</v>
      </c>
      <c r="BF42" s="142">
        <v>5.6451612903225805E-2</v>
      </c>
      <c r="BG42" s="139">
        <v>1388.0938902925004</v>
      </c>
      <c r="BH42" s="142">
        <v>0.459005376344086</v>
      </c>
      <c r="BI42" s="139">
        <v>1465.3231257699747</v>
      </c>
      <c r="BJ42" s="142">
        <v>0.48454301075268813</v>
      </c>
      <c r="BK42" s="30">
        <v>3024.1342734337345</v>
      </c>
      <c r="BL42" s="703">
        <v>123.97324642436679</v>
      </c>
      <c r="BM42" s="143">
        <v>4.9918166939443544E-2</v>
      </c>
      <c r="BN42" s="703">
        <v>1138.1150491417279</v>
      </c>
      <c r="BO42" s="143">
        <v>0.45826513911620304</v>
      </c>
      <c r="BP42" s="703">
        <v>1221.4413295253187</v>
      </c>
      <c r="BQ42" s="143">
        <v>0.49181669394435357</v>
      </c>
      <c r="BR42" s="30">
        <v>2483.529625091413</v>
      </c>
      <c r="BS42" s="703">
        <v>46.744010946892395</v>
      </c>
      <c r="BT42" s="143">
        <v>8.6466165413533816E-2</v>
      </c>
      <c r="BU42" s="703">
        <v>249.97884115077241</v>
      </c>
      <c r="BV42" s="143">
        <v>0.46240601503759399</v>
      </c>
      <c r="BW42" s="703">
        <v>243.88179624465602</v>
      </c>
      <c r="BX42" s="143">
        <v>0.45112781954887216</v>
      </c>
      <c r="BY42" s="30">
        <v>540.60464834232084</v>
      </c>
      <c r="BZ42" s="703">
        <v>0</v>
      </c>
      <c r="CA42" s="143">
        <v>0</v>
      </c>
      <c r="CB42" s="703">
        <v>40.646966040776</v>
      </c>
      <c r="CC42" s="143">
        <v>0.66666666666666663</v>
      </c>
      <c r="CD42" s="703">
        <v>20.323483020388</v>
      </c>
      <c r="CE42" s="143">
        <v>0.33333333333333331</v>
      </c>
      <c r="CF42" s="30">
        <v>60.970449061164004</v>
      </c>
    </row>
    <row r="43" spans="1:84" x14ac:dyDescent="0.2">
      <c r="A43" s="140">
        <v>97231</v>
      </c>
      <c r="B43" s="144" t="s">
        <v>29</v>
      </c>
      <c r="C43" s="135">
        <v>2865.7542470479038</v>
      </c>
      <c r="D43" s="145">
        <v>0.82621118252116499</v>
      </c>
      <c r="E43" s="362">
        <v>1642.9717947980887</v>
      </c>
      <c r="F43" s="146">
        <v>0.57331217304853033</v>
      </c>
      <c r="G43" s="362">
        <v>960.00699066027914</v>
      </c>
      <c r="H43" s="146">
        <v>0.33499278301662122</v>
      </c>
      <c r="I43" s="362">
        <v>262.77546158953589</v>
      </c>
      <c r="J43" s="146">
        <v>9.1695043934848383E-2</v>
      </c>
      <c r="K43" s="314"/>
      <c r="L43" s="314">
        <v>0.47367692844820508</v>
      </c>
      <c r="M43" s="314">
        <v>0.27677478339221867</v>
      </c>
      <c r="O43" s="144" t="s">
        <v>29</v>
      </c>
      <c r="P43" s="135">
        <v>1604.4091461246314</v>
      </c>
      <c r="Q43" s="145">
        <v>0.55985580332904661</v>
      </c>
      <c r="R43" s="135">
        <v>1244.152822991017</v>
      </c>
      <c r="S43" s="145">
        <v>0.43414498094965914</v>
      </c>
      <c r="T43" s="135">
        <v>17.192277932255244</v>
      </c>
      <c r="U43" s="145">
        <v>5.9992157212941429E-3</v>
      </c>
      <c r="V43" s="344">
        <v>1293.8783436488964</v>
      </c>
      <c r="W43" s="143">
        <v>0.78752316244595433</v>
      </c>
      <c r="X43" s="344">
        <v>343.00461188496229</v>
      </c>
      <c r="Y43" s="146">
        <v>0.20877084620135886</v>
      </c>
      <c r="Z43" s="344">
        <v>6.088839264230101</v>
      </c>
      <c r="AA43" s="143">
        <v>3.7059913526868442E-3</v>
      </c>
      <c r="AB43" s="344">
        <v>259.79047527381755</v>
      </c>
      <c r="AC43" s="146">
        <v>0.2706131078224101</v>
      </c>
      <c r="AD43" s="344">
        <v>694.12767612223138</v>
      </c>
      <c r="AE43" s="143">
        <v>0.72304439746300209</v>
      </c>
      <c r="AF43" s="344">
        <v>6.0888392642301001</v>
      </c>
      <c r="AG43" s="146">
        <v>6.3424947145877377E-3</v>
      </c>
      <c r="AH43" s="344">
        <v>50.740327201917509</v>
      </c>
      <c r="AI43" s="146">
        <v>0.19309385623371336</v>
      </c>
      <c r="AJ43" s="344">
        <v>207.02053498382341</v>
      </c>
      <c r="AK43" s="146">
        <v>0.78782293343355037</v>
      </c>
      <c r="AL43" s="344">
        <v>5.0145994037950414</v>
      </c>
      <c r="AM43" s="146">
        <v>1.9083210332736526E-2</v>
      </c>
      <c r="AO43" s="144" t="s">
        <v>29</v>
      </c>
      <c r="AP43" s="457">
        <v>154.19116137743251</v>
      </c>
      <c r="AQ43" s="460">
        <v>5.3804739724723175E-2</v>
      </c>
      <c r="AR43" s="457">
        <v>523.64017672378861</v>
      </c>
      <c r="AS43" s="460">
        <v>0.18272333619088429</v>
      </c>
      <c r="AT43" s="457">
        <v>876.79285404913446</v>
      </c>
      <c r="AU43" s="459">
        <v>0.30595535362194581</v>
      </c>
      <c r="AV43" s="457">
        <v>823.00810721510186</v>
      </c>
      <c r="AW43" s="459">
        <v>0.28718725901319214</v>
      </c>
      <c r="AX43" s="457">
        <v>312.56041556381183</v>
      </c>
      <c r="AY43" s="459">
        <v>0.10906741772634179</v>
      </c>
      <c r="AZ43" s="135">
        <v>175.56153211863457</v>
      </c>
      <c r="BA43" s="142">
        <v>6.1261893722912762E-2</v>
      </c>
      <c r="BD43" s="144" t="s">
        <v>29</v>
      </c>
      <c r="BE43" s="139">
        <v>64.947618818454401</v>
      </c>
      <c r="BF43" s="145">
        <v>2.5806451612903229E-2</v>
      </c>
      <c r="BG43" s="139">
        <v>905.20743728220816</v>
      </c>
      <c r="BH43" s="145">
        <v>0.35967741935483871</v>
      </c>
      <c r="BI43" s="139">
        <v>1546.5651731144453</v>
      </c>
      <c r="BJ43" s="145">
        <v>0.61451612903225805</v>
      </c>
      <c r="BK43" s="30">
        <v>2516.7202292151078</v>
      </c>
      <c r="BL43" s="703">
        <v>47.695907569802451</v>
      </c>
      <c r="BM43" s="146">
        <v>3.0244530244530242E-2</v>
      </c>
      <c r="BN43" s="703">
        <v>656.57983399281238</v>
      </c>
      <c r="BO43" s="146">
        <v>0.41634491634491627</v>
      </c>
      <c r="BP43" s="703">
        <v>872.73362787298106</v>
      </c>
      <c r="BQ43" s="146">
        <v>0.55341055341055345</v>
      </c>
      <c r="BR43" s="30">
        <v>1577.009369435596</v>
      </c>
      <c r="BS43" s="703">
        <v>17.251711248651951</v>
      </c>
      <c r="BT43" s="146">
        <v>1.8358531317494601E-2</v>
      </c>
      <c r="BU43" s="703">
        <v>248.62760328939575</v>
      </c>
      <c r="BV43" s="146">
        <v>0.26457883369330454</v>
      </c>
      <c r="BW43" s="703">
        <v>673.83154524146437</v>
      </c>
      <c r="BX43" s="146">
        <v>0.71706263498920075</v>
      </c>
      <c r="BY43" s="30">
        <v>939.71085977951213</v>
      </c>
      <c r="BZ43" s="703">
        <v>8.0738773650092686</v>
      </c>
      <c r="CA43" s="146">
        <v>3.1085531033032476E-2</v>
      </c>
      <c r="CB43" s="703">
        <v>108.58430021210347</v>
      </c>
      <c r="CC43" s="146">
        <v>0.41806439227970399</v>
      </c>
      <c r="CD43" s="703">
        <v>143.07286438030818</v>
      </c>
      <c r="CE43" s="146">
        <v>0.55085007668726349</v>
      </c>
      <c r="CF43" s="30">
        <v>259.73104195742093</v>
      </c>
    </row>
    <row r="44" spans="1:84" x14ac:dyDescent="0.2">
      <c r="A44" s="147"/>
      <c r="B44" s="153" t="s">
        <v>40</v>
      </c>
      <c r="C44" s="154">
        <v>22452.596111599087</v>
      </c>
      <c r="D44" s="155">
        <v>0.79970596159895513</v>
      </c>
      <c r="E44" s="366">
        <v>16153.295701593326</v>
      </c>
      <c r="F44" s="157">
        <v>0.71943999799864922</v>
      </c>
      <c r="G44" s="366">
        <v>5500.3517567588124</v>
      </c>
      <c r="H44" s="157">
        <v>0.24497620361670835</v>
      </c>
      <c r="I44" s="366">
        <v>798.94865324694899</v>
      </c>
      <c r="J44" s="157">
        <v>3.558379838464245E-2</v>
      </c>
      <c r="K44" s="315"/>
      <c r="L44" s="314">
        <v>0.57534045541226009</v>
      </c>
      <c r="M44" s="314">
        <v>0.19590893048216118</v>
      </c>
      <c r="O44" s="153" t="s">
        <v>40</v>
      </c>
      <c r="P44" s="156">
        <v>17376.812360219785</v>
      </c>
      <c r="Q44" s="155">
        <v>0.77393332485248179</v>
      </c>
      <c r="R44" s="156">
        <v>4966.1838940633224</v>
      </c>
      <c r="S44" s="155">
        <v>0.22118528607468135</v>
      </c>
      <c r="T44" s="156">
        <v>109.59985731597966</v>
      </c>
      <c r="U44" s="155">
        <v>4.8813890728368822E-3</v>
      </c>
      <c r="V44" s="347">
        <v>14844.272371507202</v>
      </c>
      <c r="W44" s="157">
        <v>0.91896246101920831</v>
      </c>
      <c r="X44" s="347">
        <v>1236.5816470625937</v>
      </c>
      <c r="Y44" s="157">
        <v>7.655290102444047E-2</v>
      </c>
      <c r="Z44" s="347">
        <v>72.441683023529222</v>
      </c>
      <c r="AA44" s="157">
        <v>4.4846379563511446E-3</v>
      </c>
      <c r="AB44" s="347">
        <v>2246.0693253214868</v>
      </c>
      <c r="AC44" s="157">
        <v>0.40835012461912545</v>
      </c>
      <c r="AD44" s="347">
        <v>3229.4682440020015</v>
      </c>
      <c r="AE44" s="157">
        <v>0.58713849346701197</v>
      </c>
      <c r="AF44" s="347">
        <v>24.814187435324218</v>
      </c>
      <c r="AG44" s="157">
        <v>4.5113819138626245E-3</v>
      </c>
      <c r="AH44" s="347">
        <v>286.47066339109529</v>
      </c>
      <c r="AI44" s="157">
        <v>0.35855954225202175</v>
      </c>
      <c r="AJ44" s="347">
        <v>500.13400299872751</v>
      </c>
      <c r="AK44" s="157">
        <v>0.62599016966380672</v>
      </c>
      <c r="AL44" s="347">
        <v>12.343986857126229</v>
      </c>
      <c r="AM44" s="157">
        <v>1.5450288084171532E-2</v>
      </c>
      <c r="AO44" s="153" t="s">
        <v>40</v>
      </c>
      <c r="AP44" s="463">
        <v>475.9891656948156</v>
      </c>
      <c r="AQ44" s="464">
        <v>2.119973847696472E-2</v>
      </c>
      <c r="AR44" s="463">
        <v>2167.7063546067711</v>
      </c>
      <c r="AS44" s="464">
        <v>9.6545911387366318E-2</v>
      </c>
      <c r="AT44" s="463">
        <v>5714.8467256695449</v>
      </c>
      <c r="AU44" s="464">
        <v>0.2545294404827082</v>
      </c>
      <c r="AV44" s="463">
        <v>9083.9323478119823</v>
      </c>
      <c r="AW44" s="464">
        <v>0.40458271741320784</v>
      </c>
      <c r="AX44" s="463">
        <v>3667.8780873071946</v>
      </c>
      <c r="AY44" s="464">
        <v>0.16336097924161014</v>
      </c>
      <c r="AZ44" s="156">
        <v>1342.243430508782</v>
      </c>
      <c r="BA44" s="155">
        <v>5.9781212998142985E-2</v>
      </c>
      <c r="BD44" s="153" t="s">
        <v>40</v>
      </c>
      <c r="BE44" s="154">
        <v>583.66314042524334</v>
      </c>
      <c r="BF44" s="155">
        <v>2.816093933663235E-2</v>
      </c>
      <c r="BG44" s="154">
        <v>9178.3469894372956</v>
      </c>
      <c r="BH44" s="155">
        <v>0.44284254885753105</v>
      </c>
      <c r="BI44" s="154">
        <v>10963.972531731491</v>
      </c>
      <c r="BJ44" s="155">
        <v>0.52899651180583662</v>
      </c>
      <c r="BK44" s="32">
        <v>20725.982661594029</v>
      </c>
      <c r="BL44" s="706">
        <v>437.79681693936453</v>
      </c>
      <c r="BM44" s="157">
        <v>2.8310520075735212E-2</v>
      </c>
      <c r="BN44" s="706">
        <v>7078.206351449363</v>
      </c>
      <c r="BO44" s="157">
        <v>0.45771850150444937</v>
      </c>
      <c r="BP44" s="706">
        <v>7948.1004852420556</v>
      </c>
      <c r="BQ44" s="157">
        <v>0.51397097841981532</v>
      </c>
      <c r="BR44" s="32">
        <v>15464.103653630784</v>
      </c>
      <c r="BS44" s="706">
        <v>145.86632348587881</v>
      </c>
      <c r="BT44" s="157">
        <v>2.7721337428155784E-2</v>
      </c>
      <c r="BU44" s="706">
        <v>2100.1406379879322</v>
      </c>
      <c r="BV44" s="157">
        <v>0.39912370368258393</v>
      </c>
      <c r="BW44" s="706">
        <v>3015.8720464894377</v>
      </c>
      <c r="BX44" s="157">
        <v>0.57315495888926038</v>
      </c>
      <c r="BY44" s="32">
        <v>5261.8790079632481</v>
      </c>
      <c r="BZ44" s="706">
        <v>15.518954102139048</v>
      </c>
      <c r="CA44" s="157">
        <v>1.9955911858023222E-2</v>
      </c>
      <c r="CB44" s="706">
        <v>339.68325968551062</v>
      </c>
      <c r="CC44" s="157">
        <v>0.43680064682939712</v>
      </c>
      <c r="CD44" s="706">
        <v>422.4597749277242</v>
      </c>
      <c r="CE44" s="157">
        <v>0.54324344131257973</v>
      </c>
      <c r="CF44" s="32">
        <v>777.66198871537381</v>
      </c>
    </row>
    <row r="45" spans="1:84" ht="13.5" thickBot="1" x14ac:dyDescent="0.25">
      <c r="A45" s="147"/>
      <c r="B45" s="148" t="s">
        <v>41</v>
      </c>
      <c r="C45" s="149">
        <v>40136.298971655546</v>
      </c>
      <c r="D45" s="150">
        <v>0.80001480380217038</v>
      </c>
      <c r="E45" s="364">
        <v>30606.373773203079</v>
      </c>
      <c r="F45" s="152">
        <v>0.76256093753979293</v>
      </c>
      <c r="G45" s="364">
        <v>8435.594622135668</v>
      </c>
      <c r="H45" s="152">
        <v>0.21017370406008104</v>
      </c>
      <c r="I45" s="364">
        <v>1094.3305763168034</v>
      </c>
      <c r="J45" s="152">
        <v>2.7265358400126158E-2</v>
      </c>
      <c r="K45" s="315"/>
      <c r="L45" s="314">
        <v>0.61006003883309656</v>
      </c>
      <c r="M45" s="314">
        <v>0.16814207461800118</v>
      </c>
      <c r="O45" s="148" t="s">
        <v>41</v>
      </c>
      <c r="P45" s="151">
        <v>32593.621948204454</v>
      </c>
      <c r="Q45" s="150">
        <v>0.81207342937180715</v>
      </c>
      <c r="R45" s="151">
        <v>7300.7991539656641</v>
      </c>
      <c r="S45" s="150">
        <v>0.18190015873465376</v>
      </c>
      <c r="T45" s="151">
        <v>241.87786948543146</v>
      </c>
      <c r="U45" s="150">
        <v>6.0264118935392328E-3</v>
      </c>
      <c r="V45" s="346">
        <v>28552.009657194405</v>
      </c>
      <c r="W45" s="152">
        <v>0.93287789885754646</v>
      </c>
      <c r="X45" s="346">
        <v>1872.230112596495</v>
      </c>
      <c r="Y45" s="152">
        <v>6.1171249049951033E-2</v>
      </c>
      <c r="Z45" s="346">
        <v>182.13400341217681</v>
      </c>
      <c r="AA45" s="152">
        <v>5.9508520925024228E-3</v>
      </c>
      <c r="AB45" s="346">
        <v>3624.5871268334731</v>
      </c>
      <c r="AC45" s="152">
        <v>0.42967772743871185</v>
      </c>
      <c r="AD45" s="346">
        <v>4775.6647193507215</v>
      </c>
      <c r="AE45" s="152">
        <v>0.5661325529819794</v>
      </c>
      <c r="AF45" s="346">
        <v>35.342775951472952</v>
      </c>
      <c r="AG45" s="152">
        <v>4.1897195793086962E-3</v>
      </c>
      <c r="AH45" s="346">
        <v>417.02516417657392</v>
      </c>
      <c r="AI45" s="152">
        <v>0.38107786915737896</v>
      </c>
      <c r="AJ45" s="346">
        <v>652.90432201844783</v>
      </c>
      <c r="AK45" s="152">
        <v>0.59662439864920225</v>
      </c>
      <c r="AL45" s="346">
        <v>24.401090121781689</v>
      </c>
      <c r="AM45" s="152">
        <v>2.2297732193418757E-2</v>
      </c>
      <c r="AO45" s="148" t="s">
        <v>41</v>
      </c>
      <c r="AP45" s="461">
        <v>685.53744453967852</v>
      </c>
      <c r="AQ45" s="462">
        <v>1.7080235649625006E-2</v>
      </c>
      <c r="AR45" s="461">
        <v>3485.9654978783656</v>
      </c>
      <c r="AS45" s="462">
        <v>8.6853187443619848E-2</v>
      </c>
      <c r="AT45" s="461">
        <v>10623.180056864669</v>
      </c>
      <c r="AU45" s="462">
        <v>0.26467761923855537</v>
      </c>
      <c r="AV45" s="461">
        <v>16789.570761175724</v>
      </c>
      <c r="AW45" s="462">
        <v>0.41831387525373487</v>
      </c>
      <c r="AX45" s="461">
        <v>6162.9839479337224</v>
      </c>
      <c r="AY45" s="462">
        <v>0.15355137633108754</v>
      </c>
      <c r="AZ45" s="151">
        <v>2389.0612632633924</v>
      </c>
      <c r="BA45" s="150">
        <v>5.952370608337753E-2</v>
      </c>
      <c r="BD45" s="148" t="s">
        <v>41</v>
      </c>
      <c r="BE45" s="149">
        <v>1170.8422039532543</v>
      </c>
      <c r="BF45" s="150">
        <v>3.1102284331540084E-2</v>
      </c>
      <c r="BG45" s="149">
        <v>17265.168941373966</v>
      </c>
      <c r="BH45" s="150">
        <v>0.45863242000809112</v>
      </c>
      <c r="BI45" s="149">
        <v>19208.883084063233</v>
      </c>
      <c r="BJ45" s="150">
        <v>0.51026529566036893</v>
      </c>
      <c r="BK45" s="48">
        <v>37644.894229390447</v>
      </c>
      <c r="BL45" s="704">
        <v>940.79529212471994</v>
      </c>
      <c r="BM45" s="152">
        <v>3.1854977675980035E-2</v>
      </c>
      <c r="BN45" s="704">
        <v>13882.579140230084</v>
      </c>
      <c r="BO45" s="152">
        <v>0.47005895150507371</v>
      </c>
      <c r="BP45" s="704">
        <v>14710.323619303805</v>
      </c>
      <c r="BQ45" s="152">
        <v>0.49808607081894624</v>
      </c>
      <c r="BR45" s="48">
        <v>29533.698051658608</v>
      </c>
      <c r="BS45" s="704">
        <v>230.04691182853458</v>
      </c>
      <c r="BT45" s="152">
        <v>2.8361650586148597E-2</v>
      </c>
      <c r="BU45" s="704">
        <v>3382.5898011438785</v>
      </c>
      <c r="BV45" s="152">
        <v>0.4170272456768222</v>
      </c>
      <c r="BW45" s="704">
        <v>4498.5594647594298</v>
      </c>
      <c r="BX45" s="152">
        <v>0.55461110373702915</v>
      </c>
      <c r="BY45" s="48">
        <v>8111.1961777318429</v>
      </c>
      <c r="BZ45" s="704">
        <v>20.516786262874362</v>
      </c>
      <c r="CA45" s="152">
        <v>1.9465815915965339E-2</v>
      </c>
      <c r="CB45" s="704">
        <v>469.267947887844</v>
      </c>
      <c r="CC45" s="152">
        <v>0.44522974367467222</v>
      </c>
      <c r="CD45" s="704">
        <v>564.20582814813929</v>
      </c>
      <c r="CE45" s="152">
        <v>0.53530444040936243</v>
      </c>
      <c r="CF45" s="48">
        <v>1053.9905622988576</v>
      </c>
    </row>
    <row r="46" spans="1:84" ht="13.5" thickBot="1" x14ac:dyDescent="0.25">
      <c r="A46" s="147"/>
      <c r="B46" s="161" t="s">
        <v>42</v>
      </c>
      <c r="C46" s="162">
        <v>127069.49648638626</v>
      </c>
      <c r="D46" s="163">
        <v>0.77194589087422016</v>
      </c>
      <c r="E46" s="367">
        <v>89535.162187478782</v>
      </c>
      <c r="F46" s="165">
        <v>0.70461569978024774</v>
      </c>
      <c r="G46" s="367">
        <v>34650.224822881835</v>
      </c>
      <c r="H46" s="165">
        <v>0.272687197014227</v>
      </c>
      <c r="I46" s="367">
        <v>2884.1094760256333</v>
      </c>
      <c r="J46" s="165">
        <v>2.2697103205525222E-2</v>
      </c>
      <c r="K46" s="315"/>
      <c r="L46" s="314">
        <v>0.5439251940908254</v>
      </c>
      <c r="M46" s="314">
        <v>0.21049976122914146</v>
      </c>
      <c r="O46" s="161" t="s">
        <v>42</v>
      </c>
      <c r="P46" s="164">
        <v>95505.793321489939</v>
      </c>
      <c r="Q46" s="163">
        <v>0.75160283122489646</v>
      </c>
      <c r="R46" s="164">
        <v>31074.017694041057</v>
      </c>
      <c r="S46" s="163">
        <v>0.24454348646427673</v>
      </c>
      <c r="T46" s="164">
        <v>489.68547085527433</v>
      </c>
      <c r="U46" s="163">
        <v>3.8536823108269529E-3</v>
      </c>
      <c r="V46" s="619">
        <v>80720.549993150125</v>
      </c>
      <c r="W46" s="165">
        <v>0.90155139077235791</v>
      </c>
      <c r="X46" s="619">
        <v>8492.8086468525162</v>
      </c>
      <c r="Y46" s="165">
        <v>9.4854450914706775E-2</v>
      </c>
      <c r="Z46" s="619">
        <v>321.80354747614246</v>
      </c>
      <c r="AA46" s="165">
        <v>3.5941583129353587E-3</v>
      </c>
      <c r="AB46" s="619">
        <v>13728.508296180495</v>
      </c>
      <c r="AC46" s="165">
        <v>0.39620257491416483</v>
      </c>
      <c r="AD46" s="619">
        <v>20831.946035787561</v>
      </c>
      <c r="AE46" s="165">
        <v>0.60120666293717229</v>
      </c>
      <c r="AF46" s="619">
        <v>89.770490913783291</v>
      </c>
      <c r="AG46" s="165">
        <v>2.5907621486629404E-3</v>
      </c>
      <c r="AH46" s="619">
        <v>1056.7350321593062</v>
      </c>
      <c r="AI46" s="165">
        <v>0.36639907082012385</v>
      </c>
      <c r="AJ46" s="619">
        <v>1749.2630114009787</v>
      </c>
      <c r="AK46" s="165">
        <v>0.60651754933086033</v>
      </c>
      <c r="AL46" s="619">
        <v>78.111432465348571</v>
      </c>
      <c r="AM46" s="165">
        <v>2.7083379849015946E-2</v>
      </c>
      <c r="AO46" s="161" t="s">
        <v>42</v>
      </c>
      <c r="AP46" s="466">
        <v>3381.3469536569023</v>
      </c>
      <c r="AQ46" s="467">
        <v>2.6610217614415173E-2</v>
      </c>
      <c r="AR46" s="466">
        <v>12694.764100183402</v>
      </c>
      <c r="AS46" s="467">
        <v>9.9904103275828049E-2</v>
      </c>
      <c r="AT46" s="466">
        <v>35601.736412754472</v>
      </c>
      <c r="AU46" s="467">
        <v>0.28017531663524542</v>
      </c>
      <c r="AV46" s="466">
        <v>50231.992105119971</v>
      </c>
      <c r="AW46" s="467">
        <v>0.39531117612086891</v>
      </c>
      <c r="AX46" s="466">
        <v>18425.630089560378</v>
      </c>
      <c r="AY46" s="467">
        <v>0.14500435272862225</v>
      </c>
      <c r="AZ46" s="164">
        <v>6734.0268251111393</v>
      </c>
      <c r="BA46" s="163">
        <v>5.2994833625020284E-2</v>
      </c>
      <c r="BD46" s="161" t="s">
        <v>42</v>
      </c>
      <c r="BE46" s="162">
        <v>6503.4847459737994</v>
      </c>
      <c r="BF46" s="163">
        <v>5.3872048841705142E-2</v>
      </c>
      <c r="BG46" s="162">
        <v>66223.171410110124</v>
      </c>
      <c r="BH46" s="163">
        <v>0.54856404896877686</v>
      </c>
      <c r="BI46" s="162">
        <v>47994.290713475551</v>
      </c>
      <c r="BJ46" s="163">
        <v>0.39756390218951809</v>
      </c>
      <c r="BK46" s="49">
        <v>120720.94686955947</v>
      </c>
      <c r="BL46" s="707">
        <v>4425.4866908226659</v>
      </c>
      <c r="BM46" s="517">
        <v>5.0842897959828194E-2</v>
      </c>
      <c r="BN46" s="707">
        <v>48530.289964070544</v>
      </c>
      <c r="BO46" s="517">
        <v>0.5575478479510324</v>
      </c>
      <c r="BP46" s="707">
        <v>34086.600322109844</v>
      </c>
      <c r="BQ46" s="517">
        <v>0.39160925408913932</v>
      </c>
      <c r="BR46" s="49">
        <v>87042.376977003063</v>
      </c>
      <c r="BS46" s="707">
        <v>2077.9980551511335</v>
      </c>
      <c r="BT46" s="518">
        <v>6.1700899467539698E-2</v>
      </c>
      <c r="BU46" s="707">
        <v>17692.881446039588</v>
      </c>
      <c r="BV46" s="518">
        <v>0.5253453903323263</v>
      </c>
      <c r="BW46" s="707">
        <v>13907.69039136571</v>
      </c>
      <c r="BX46" s="518">
        <v>0.41295371020013411</v>
      </c>
      <c r="BY46" s="49">
        <v>33678.569892556428</v>
      </c>
      <c r="BZ46" s="707">
        <v>135.20411730048357</v>
      </c>
      <c r="CA46" s="165">
        <v>4.7923154814880631E-2</v>
      </c>
      <c r="CB46" s="707">
        <v>1342.6946081946676</v>
      </c>
      <c r="CC46" s="165">
        <v>0.47591865441947162</v>
      </c>
      <c r="CD46" s="707">
        <v>1343.3704046936923</v>
      </c>
      <c r="CE46" s="165">
        <v>0.47615819076564769</v>
      </c>
      <c r="CF46" s="49">
        <v>2821.2691301888435</v>
      </c>
    </row>
    <row r="47" spans="1:84" x14ac:dyDescent="0.2">
      <c r="B47" s="166" t="s">
        <v>273</v>
      </c>
      <c r="D47" s="135"/>
      <c r="F47" s="137"/>
      <c r="H47" s="137"/>
      <c r="J47" s="137"/>
      <c r="K47" s="137"/>
      <c r="L47" s="137"/>
      <c r="M47" s="137"/>
      <c r="O47" s="166" t="s">
        <v>273</v>
      </c>
      <c r="Q47" s="135"/>
      <c r="W47" s="137"/>
      <c r="AC47" s="137"/>
      <c r="AI47" s="137"/>
      <c r="AO47" s="166" t="s">
        <v>273</v>
      </c>
      <c r="AP47" s="468"/>
      <c r="AQ47" s="468"/>
      <c r="AR47" s="468"/>
      <c r="AS47" s="468"/>
      <c r="AT47" s="468"/>
      <c r="AU47" s="468"/>
      <c r="AV47" s="468"/>
      <c r="AW47" s="468"/>
      <c r="AX47" s="468"/>
      <c r="AY47" s="468"/>
      <c r="BD47" s="166" t="s">
        <v>273</v>
      </c>
    </row>
    <row r="48" spans="1:84" x14ac:dyDescent="0.2">
      <c r="AP48" s="454"/>
      <c r="AQ48" s="454"/>
      <c r="AR48" s="454"/>
      <c r="AS48" s="454"/>
      <c r="AT48" s="454"/>
      <c r="AU48" s="454"/>
      <c r="AV48" s="454"/>
      <c r="AW48" s="454"/>
      <c r="AX48" s="454"/>
      <c r="AY48" s="454"/>
      <c r="BU48" s="121"/>
      <c r="BW48" s="121"/>
    </row>
    <row r="49" spans="42:84" x14ac:dyDescent="0.2">
      <c r="AP49" s="454"/>
      <c r="AQ49" s="454"/>
      <c r="AR49" s="454"/>
      <c r="AS49" s="454"/>
      <c r="AT49" s="454"/>
      <c r="AU49" s="454"/>
      <c r="AV49" s="454"/>
      <c r="AW49" s="454"/>
      <c r="AX49" s="454"/>
      <c r="AY49" s="454"/>
      <c r="AZ49" s="120"/>
      <c r="BF49" s="333"/>
      <c r="BG49" s="333"/>
      <c r="BH49" s="333"/>
      <c r="BI49" s="333"/>
      <c r="BJ49" s="333"/>
      <c r="BK49" s="119"/>
      <c r="BL49" s="119"/>
      <c r="BR49" s="119"/>
      <c r="BS49" s="332"/>
      <c r="BT49" s="332"/>
      <c r="BU49" s="332"/>
      <c r="BV49" s="332"/>
      <c r="BW49" s="332"/>
      <c r="BY49" s="119"/>
      <c r="CF49" s="119"/>
    </row>
    <row r="50" spans="42:84" x14ac:dyDescent="0.2">
      <c r="BK50" s="119"/>
      <c r="BL50" s="119"/>
      <c r="BR50" s="119"/>
      <c r="BY50" s="119"/>
      <c r="CF50" s="119"/>
    </row>
    <row r="51" spans="42:84" x14ac:dyDescent="0.2">
      <c r="BK51" s="119"/>
      <c r="BL51" s="119"/>
      <c r="BR51" s="119"/>
      <c r="BY51" s="119"/>
      <c r="CF51" s="119"/>
    </row>
    <row r="52" spans="42:84" x14ac:dyDescent="0.2">
      <c r="AP52" s="502"/>
    </row>
    <row r="53" spans="42:84" x14ac:dyDescent="0.2">
      <c r="AP53" s="502"/>
    </row>
    <row r="54" spans="42:84" x14ac:dyDescent="0.2">
      <c r="AP54" s="502"/>
    </row>
    <row r="55" spans="42:84" x14ac:dyDescent="0.2">
      <c r="AP55" s="502"/>
    </row>
    <row r="56" spans="42:84" x14ac:dyDescent="0.2">
      <c r="AP56" s="502"/>
    </row>
    <row r="83" spans="15:20" x14ac:dyDescent="0.2">
      <c r="S83" s="318"/>
      <c r="T83" s="563"/>
    </row>
    <row r="84" spans="15:20" x14ac:dyDescent="0.2">
      <c r="S84" s="317"/>
      <c r="T84" s="317"/>
    </row>
    <row r="85" spans="15:20" x14ac:dyDescent="0.2">
      <c r="S85" s="317"/>
      <c r="T85" s="317"/>
    </row>
    <row r="86" spans="15:20" x14ac:dyDescent="0.2">
      <c r="S86" s="317"/>
      <c r="T86" s="317"/>
    </row>
    <row r="87" spans="15:20" x14ac:dyDescent="0.2">
      <c r="S87" s="317"/>
      <c r="T87" s="317"/>
    </row>
    <row r="88" spans="15:20" x14ac:dyDescent="0.2">
      <c r="O88"/>
    </row>
  </sheetData>
  <autoFilter ref="F3:F47"/>
  <phoneticPr fontId="2" type="noConversion"/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60" orientation="portrait" r:id="rId1"/>
  <headerFooter alignWithMargins="0">
    <oddHeader>&amp;C&amp;"-,Normal"&amp;K002060Observatoire de l'habitat de la Martinique
&amp;"-,Gras"&amp;K000000Le parc privé</oddHeader>
  </headerFooter>
  <rowBreaks count="1" manualBreakCount="1">
    <brk id="51" max="16383" man="1"/>
  </rowBreaks>
  <colBreaks count="5" manualBreakCount="5">
    <brk id="14" max="1048575" man="1"/>
    <brk id="25" max="46" man="1"/>
    <brk id="40" max="46" man="1"/>
    <brk id="53" max="1048575" man="1"/>
    <brk id="6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Q74"/>
  <sheetViews>
    <sheetView zoomScale="110" zoomScaleNormal="110" workbookViewId="0">
      <pane xSplit="2" ySplit="3" topLeftCell="C4" activePane="bottomRight" state="frozen"/>
      <selection activeCell="B1" sqref="A1:XFD1048576"/>
      <selection pane="topRight" activeCell="B1" sqref="A1:XFD1048576"/>
      <selection pane="bottomLeft" activeCell="B1" sqref="A1:XFD1048576"/>
      <selection pane="bottomRight" activeCell="M3" sqref="M3"/>
    </sheetView>
  </sheetViews>
  <sheetFormatPr baseColWidth="10" defaultRowHeight="12" x14ac:dyDescent="0.2"/>
  <cols>
    <col min="1" max="1" width="11.85546875" style="736" hidden="1" customWidth="1"/>
    <col min="2" max="2" width="15" style="737" customWidth="1"/>
    <col min="3" max="3" width="8.42578125" style="736" customWidth="1"/>
    <col min="4" max="4" width="8.42578125" style="737" customWidth="1"/>
    <col min="5" max="5" width="6.28515625" style="738" customWidth="1"/>
    <col min="6" max="6" width="15" style="736" customWidth="1"/>
    <col min="7" max="14" width="6.28515625" style="736" customWidth="1"/>
    <col min="15" max="15" width="15" style="736" customWidth="1"/>
    <col min="16" max="28" width="6.28515625" style="736" customWidth="1"/>
    <col min="29" max="29" width="15" style="736" customWidth="1"/>
    <col min="30" max="37" width="6.28515625" style="736" customWidth="1"/>
    <col min="38" max="51" width="0" style="736" hidden="1" customWidth="1"/>
    <col min="52" max="16384" width="11.42578125" style="736"/>
  </cols>
  <sheetData>
    <row r="1" spans="1:43" ht="12.75" hidden="1" thickBot="1" x14ac:dyDescent="0.25">
      <c r="G1" s="739"/>
      <c r="H1" s="739"/>
      <c r="I1" s="739"/>
      <c r="J1" s="739"/>
      <c r="K1" s="739"/>
      <c r="P1" s="736">
        <v>90</v>
      </c>
      <c r="R1" s="736">
        <v>91</v>
      </c>
      <c r="T1" s="736">
        <v>92</v>
      </c>
      <c r="V1" s="736">
        <v>93</v>
      </c>
      <c r="X1" s="736">
        <v>94</v>
      </c>
      <c r="Z1" s="736">
        <v>95</v>
      </c>
      <c r="AL1" s="736">
        <v>76</v>
      </c>
      <c r="AM1" s="736">
        <v>77</v>
      </c>
      <c r="AN1" s="736">
        <v>78</v>
      </c>
      <c r="AO1" s="736">
        <v>79</v>
      </c>
      <c r="AP1" s="736">
        <v>80</v>
      </c>
      <c r="AQ1" s="736">
        <v>81</v>
      </c>
    </row>
    <row r="2" spans="1:43" x14ac:dyDescent="0.2">
      <c r="C2" s="740" t="s">
        <v>135</v>
      </c>
      <c r="D2" s="741"/>
      <c r="G2" s="742" t="s">
        <v>140</v>
      </c>
      <c r="H2" s="743"/>
      <c r="I2" s="744"/>
      <c r="J2" s="743"/>
      <c r="K2" s="744"/>
      <c r="L2" s="745"/>
      <c r="P2" s="746" t="s">
        <v>139</v>
      </c>
      <c r="Q2" s="747"/>
      <c r="R2" s="746"/>
      <c r="S2" s="747"/>
      <c r="T2" s="746"/>
      <c r="U2" s="747"/>
      <c r="V2" s="746"/>
      <c r="W2" s="747"/>
      <c r="X2" s="746"/>
      <c r="Y2" s="747"/>
      <c r="Z2" s="746"/>
      <c r="AA2" s="745"/>
      <c r="AD2" s="748" t="s">
        <v>138</v>
      </c>
      <c r="AE2" s="749"/>
      <c r="AF2" s="749"/>
      <c r="AG2" s="749"/>
      <c r="AH2" s="749"/>
      <c r="AI2" s="749"/>
      <c r="AJ2" s="750"/>
      <c r="AL2" s="748" t="s">
        <v>138</v>
      </c>
      <c r="AM2" s="748"/>
      <c r="AN2" s="748"/>
      <c r="AO2" s="748"/>
      <c r="AP2" s="748"/>
      <c r="AQ2" s="748"/>
    </row>
    <row r="3" spans="1:43" s="739" customFormat="1" ht="48.75" thickBot="1" x14ac:dyDescent="0.25">
      <c r="C3" s="794">
        <v>2013</v>
      </c>
      <c r="D3" s="795" t="s">
        <v>55</v>
      </c>
      <c r="E3" s="796"/>
      <c r="G3" s="751" t="s">
        <v>127</v>
      </c>
      <c r="H3" s="752" t="s">
        <v>55</v>
      </c>
      <c r="I3" s="753" t="s">
        <v>128</v>
      </c>
      <c r="J3" s="752" t="s">
        <v>55</v>
      </c>
      <c r="K3" s="753" t="s">
        <v>248</v>
      </c>
      <c r="L3" s="752" t="s">
        <v>55</v>
      </c>
      <c r="P3" s="751" t="s">
        <v>60</v>
      </c>
      <c r="Q3" s="752" t="s">
        <v>55</v>
      </c>
      <c r="R3" s="753" t="s">
        <v>61</v>
      </c>
      <c r="S3" s="752" t="s">
        <v>55</v>
      </c>
      <c r="T3" s="753" t="s">
        <v>62</v>
      </c>
      <c r="U3" s="752" t="s">
        <v>55</v>
      </c>
      <c r="V3" s="753" t="s">
        <v>63</v>
      </c>
      <c r="W3" s="752" t="s">
        <v>55</v>
      </c>
      <c r="X3" s="753" t="s">
        <v>97</v>
      </c>
      <c r="Y3" s="752" t="s">
        <v>55</v>
      </c>
      <c r="Z3" s="753" t="s">
        <v>136</v>
      </c>
      <c r="AA3" s="752" t="s">
        <v>55</v>
      </c>
      <c r="AB3" s="739" t="s">
        <v>330</v>
      </c>
      <c r="AD3" s="797" t="s">
        <v>266</v>
      </c>
      <c r="AE3" s="798" t="s">
        <v>55</v>
      </c>
      <c r="AF3" s="797" t="s">
        <v>267</v>
      </c>
      <c r="AG3" s="798" t="s">
        <v>55</v>
      </c>
      <c r="AH3" s="797" t="s">
        <v>318</v>
      </c>
      <c r="AI3" s="798" t="s">
        <v>55</v>
      </c>
      <c r="AJ3" s="799" t="s">
        <v>65</v>
      </c>
      <c r="AL3" s="797" t="s">
        <v>323</v>
      </c>
      <c r="AM3" s="797" t="s">
        <v>324</v>
      </c>
      <c r="AN3" s="797" t="s">
        <v>325</v>
      </c>
      <c r="AO3" s="797" t="s">
        <v>326</v>
      </c>
      <c r="AP3" s="797" t="s">
        <v>327</v>
      </c>
      <c r="AQ3" s="797" t="s">
        <v>328</v>
      </c>
    </row>
    <row r="4" spans="1:43" s="739" customFormat="1" ht="12.75" x14ac:dyDescent="0.2">
      <c r="A4" s="800">
        <v>97209</v>
      </c>
      <c r="B4" s="801" t="s">
        <v>8</v>
      </c>
      <c r="C4" s="757">
        <v>7294.2783646682392</v>
      </c>
      <c r="D4" s="802">
        <v>0.15815246443716383</v>
      </c>
      <c r="E4" s="774"/>
      <c r="F4" s="801" t="s">
        <v>8</v>
      </c>
      <c r="G4" s="757">
        <v>3822.4165948051977</v>
      </c>
      <c r="H4" s="758">
        <v>0.52402943837735627</v>
      </c>
      <c r="I4" s="757">
        <v>3451.9127725354697</v>
      </c>
      <c r="J4" s="758">
        <v>0.47323567870068134</v>
      </c>
      <c r="K4" s="757">
        <v>19.948997327571071</v>
      </c>
      <c r="L4" s="758">
        <v>2.7348829219624115E-3</v>
      </c>
      <c r="M4" s="775">
        <v>7294.2783646682383</v>
      </c>
      <c r="O4" s="801" t="s">
        <v>8</v>
      </c>
      <c r="P4" s="757">
        <v>1189.9754105941231</v>
      </c>
      <c r="Q4" s="758">
        <v>0.16313819559698775</v>
      </c>
      <c r="R4" s="757">
        <v>1852.3970263783715</v>
      </c>
      <c r="S4" s="758">
        <v>0.25395206129655606</v>
      </c>
      <c r="T4" s="757">
        <v>2214.5990258578768</v>
      </c>
      <c r="U4" s="758">
        <v>0.30360769292612566</v>
      </c>
      <c r="V4" s="757">
        <v>1284.3184469258372</v>
      </c>
      <c r="W4" s="758">
        <v>0.17607203656317427</v>
      </c>
      <c r="X4" s="757">
        <v>720.6341326068009</v>
      </c>
      <c r="Y4" s="758">
        <v>9.8794438130765938E-2</v>
      </c>
      <c r="Z4" s="757">
        <v>32.354322305229473</v>
      </c>
      <c r="AA4" s="758">
        <v>4.4355754863902872E-3</v>
      </c>
      <c r="AB4" s="841">
        <v>0.2793020501803305</v>
      </c>
      <c r="AC4" s="801" t="s">
        <v>8</v>
      </c>
      <c r="AD4" s="757">
        <v>968.20830784534166</v>
      </c>
      <c r="AE4" s="759">
        <v>0.13552034856939221</v>
      </c>
      <c r="AF4" s="757">
        <v>4933.0909396301495</v>
      </c>
      <c r="AG4" s="759">
        <v>0.69048591945151727</v>
      </c>
      <c r="AH4" s="757">
        <v>1243.0766198104295</v>
      </c>
      <c r="AI4" s="759">
        <v>0.17399373197909063</v>
      </c>
      <c r="AJ4" s="776">
        <v>7144.3758672859203</v>
      </c>
      <c r="AL4" s="757">
        <v>210.17984463399546</v>
      </c>
      <c r="AM4" s="757">
        <v>758.02846321134621</v>
      </c>
      <c r="AN4" s="757">
        <v>2580.941741839918</v>
      </c>
      <c r="AO4" s="757">
        <v>2352.1491977902315</v>
      </c>
      <c r="AP4" s="757">
        <v>1006.0913190483565</v>
      </c>
      <c r="AQ4" s="757">
        <v>236.98530076207308</v>
      </c>
    </row>
    <row r="5" spans="1:43" s="739" customFormat="1" ht="12.75" x14ac:dyDescent="0.2">
      <c r="A5" s="771">
        <v>97213</v>
      </c>
      <c r="B5" s="772" t="s">
        <v>10</v>
      </c>
      <c r="C5" s="757">
        <v>2230.9130914226016</v>
      </c>
      <c r="D5" s="773">
        <v>0.11554344955780316</v>
      </c>
      <c r="E5" s="774"/>
      <c r="F5" s="772" t="s">
        <v>10</v>
      </c>
      <c r="G5" s="757">
        <v>1289.4147085923989</v>
      </c>
      <c r="H5" s="759">
        <v>0.57797621680106281</v>
      </c>
      <c r="I5" s="757">
        <v>916.44363689112208</v>
      </c>
      <c r="J5" s="759">
        <v>0.41079306962456669</v>
      </c>
      <c r="K5" s="757">
        <v>25.05474593908048</v>
      </c>
      <c r="L5" s="759">
        <v>1.1230713574370416E-2</v>
      </c>
      <c r="M5" s="775">
        <v>2230.9130914226016</v>
      </c>
      <c r="O5" s="772" t="s">
        <v>10</v>
      </c>
      <c r="P5" s="757">
        <v>236.05443050454383</v>
      </c>
      <c r="Q5" s="759">
        <v>0.1058106796773591</v>
      </c>
      <c r="R5" s="757">
        <v>519.58746598025323</v>
      </c>
      <c r="S5" s="759">
        <v>0.2329034994585667</v>
      </c>
      <c r="T5" s="757">
        <v>697.59834075855667</v>
      </c>
      <c r="U5" s="759">
        <v>0.31269633202686276</v>
      </c>
      <c r="V5" s="757">
        <v>560.95830460369552</v>
      </c>
      <c r="W5" s="759">
        <v>0.25144785189547003</v>
      </c>
      <c r="X5" s="757">
        <v>17.544169413191181</v>
      </c>
      <c r="Y5" s="759">
        <v>7.8641205166821038E-3</v>
      </c>
      <c r="Z5" s="757">
        <v>199.17038016236108</v>
      </c>
      <c r="AA5" s="759">
        <v>8.9277516425059281E-2</v>
      </c>
      <c r="AB5" s="841">
        <v>0.34858948883721141</v>
      </c>
      <c r="AC5" s="772" t="s">
        <v>10</v>
      </c>
      <c r="AD5" s="757">
        <v>100.36947211023039</v>
      </c>
      <c r="AE5" s="759">
        <v>4.9263296766171E-2</v>
      </c>
      <c r="AF5" s="757">
        <v>993.17043764736468</v>
      </c>
      <c r="AG5" s="759">
        <v>0.48746744384065632</v>
      </c>
      <c r="AH5" s="757">
        <v>943.86884480943388</v>
      </c>
      <c r="AI5" s="759">
        <v>0.46326925939317271</v>
      </c>
      <c r="AJ5" s="776">
        <v>2037.4087545670288</v>
      </c>
      <c r="AL5" s="757">
        <v>19.906908464615288</v>
      </c>
      <c r="AM5" s="757">
        <v>80.462563645615106</v>
      </c>
      <c r="AN5" s="757">
        <v>317.39404044331326</v>
      </c>
      <c r="AO5" s="757">
        <v>675.77639720405148</v>
      </c>
      <c r="AP5" s="757">
        <v>711.63996771689801</v>
      </c>
      <c r="AQ5" s="757">
        <v>232.22887709253587</v>
      </c>
    </row>
    <row r="6" spans="1:43" s="739" customFormat="1" ht="12.75" x14ac:dyDescent="0.2">
      <c r="A6" s="771">
        <v>97224</v>
      </c>
      <c r="B6" s="772" t="s">
        <v>19</v>
      </c>
      <c r="C6" s="757">
        <v>1031.2711281583315</v>
      </c>
      <c r="D6" s="773">
        <v>0.12869626410475862</v>
      </c>
      <c r="E6" s="774"/>
      <c r="F6" s="772" t="s">
        <v>19</v>
      </c>
      <c r="G6" s="757">
        <v>615.8912175033164</v>
      </c>
      <c r="H6" s="759">
        <v>0.59721561157558012</v>
      </c>
      <c r="I6" s="757">
        <v>395.37475278857653</v>
      </c>
      <c r="J6" s="759">
        <v>0.38338584489866029</v>
      </c>
      <c r="K6" s="757">
        <v>20.00515786643863</v>
      </c>
      <c r="L6" s="759">
        <v>1.9398543525759628E-2</v>
      </c>
      <c r="M6" s="775">
        <v>1031.2711281583315</v>
      </c>
      <c r="O6" s="772" t="s">
        <v>19</v>
      </c>
      <c r="P6" s="757">
        <v>72.480940861206861</v>
      </c>
      <c r="Q6" s="759">
        <v>7.0283108759812807E-2</v>
      </c>
      <c r="R6" s="757">
        <v>297.84480422731804</v>
      </c>
      <c r="S6" s="759">
        <v>0.28881328691826791</v>
      </c>
      <c r="T6" s="757">
        <v>420.64213135006253</v>
      </c>
      <c r="U6" s="759">
        <v>0.40788704334354364</v>
      </c>
      <c r="V6" s="757">
        <v>180.329590227273</v>
      </c>
      <c r="W6" s="759">
        <v>0.17486147464373397</v>
      </c>
      <c r="X6" s="757">
        <v>54.977598539216984</v>
      </c>
      <c r="Y6" s="759">
        <v>5.3310518483531376E-2</v>
      </c>
      <c r="Z6" s="757">
        <v>4.9960629532540501</v>
      </c>
      <c r="AA6" s="759">
        <v>4.8445678511102484E-3</v>
      </c>
      <c r="AB6" s="841">
        <v>0.23301656097837559</v>
      </c>
      <c r="AC6" s="772" t="s">
        <v>19</v>
      </c>
      <c r="AD6" s="757">
        <v>17.551483023164661</v>
      </c>
      <c r="AE6" s="759">
        <v>2.0085840415670686E-2</v>
      </c>
      <c r="AF6" s="757">
        <v>450.74765802571409</v>
      </c>
      <c r="AG6" s="759">
        <v>0.51583364863770687</v>
      </c>
      <c r="AH6" s="757">
        <v>405.52454070611742</v>
      </c>
      <c r="AI6" s="759">
        <v>0.46408051094662245</v>
      </c>
      <c r="AJ6" s="776">
        <v>873.82368175499619</v>
      </c>
      <c r="AL6" s="757">
        <v>0</v>
      </c>
      <c r="AM6" s="757">
        <v>17.551483023164661</v>
      </c>
      <c r="AN6" s="757">
        <v>115.20426091705797</v>
      </c>
      <c r="AO6" s="757">
        <v>335.54339710865611</v>
      </c>
      <c r="AP6" s="757">
        <v>317.95970931915787</v>
      </c>
      <c r="AQ6" s="757">
        <v>87.56483138695954</v>
      </c>
    </row>
    <row r="7" spans="1:43" s="739" customFormat="1" ht="12.75" x14ac:dyDescent="0.2">
      <c r="A7" s="771">
        <v>97229</v>
      </c>
      <c r="B7" s="784" t="s">
        <v>24</v>
      </c>
      <c r="C7" s="757">
        <v>1630.4294432228512</v>
      </c>
      <c r="D7" s="785">
        <v>0.14744430910746109</v>
      </c>
      <c r="E7" s="774"/>
      <c r="F7" s="784" t="s">
        <v>24</v>
      </c>
      <c r="G7" s="757">
        <v>537.41819665127173</v>
      </c>
      <c r="H7" s="754">
        <v>0.32961757338542863</v>
      </c>
      <c r="I7" s="757">
        <v>1080.7908867561644</v>
      </c>
      <c r="J7" s="754">
        <v>0.66288724804906451</v>
      </c>
      <c r="K7" s="757">
        <v>12.22035981541508</v>
      </c>
      <c r="L7" s="754">
        <v>7.4951785655067871E-3</v>
      </c>
      <c r="M7" s="775">
        <v>1630.4294432228512</v>
      </c>
      <c r="O7" s="784" t="s">
        <v>24</v>
      </c>
      <c r="P7" s="757">
        <v>621.60294327869383</v>
      </c>
      <c r="Q7" s="754">
        <v>0.381251053740773</v>
      </c>
      <c r="R7" s="757">
        <v>239.88491938545997</v>
      </c>
      <c r="S7" s="754">
        <v>0.14712989904750629</v>
      </c>
      <c r="T7" s="757">
        <v>367.13711545168178</v>
      </c>
      <c r="U7" s="754">
        <v>0.22517816822908082</v>
      </c>
      <c r="V7" s="757">
        <v>267.69749958782256</v>
      </c>
      <c r="W7" s="754">
        <v>0.16418833743499381</v>
      </c>
      <c r="X7" s="757">
        <v>106.20794817112728</v>
      </c>
      <c r="Y7" s="754">
        <v>6.5141088203846009E-2</v>
      </c>
      <c r="Z7" s="757">
        <v>27.899017348065762</v>
      </c>
      <c r="AA7" s="754">
        <v>1.7111453343800081E-2</v>
      </c>
      <c r="AB7" s="841">
        <v>0.24644087898263989</v>
      </c>
      <c r="AC7" s="784" t="s">
        <v>24</v>
      </c>
      <c r="AD7" s="757">
        <v>66.079308696465915</v>
      </c>
      <c r="AE7" s="754">
        <v>4.07149507257379E-2</v>
      </c>
      <c r="AF7" s="757">
        <v>862.00281426992615</v>
      </c>
      <c r="AG7" s="754">
        <v>0.53112544305906895</v>
      </c>
      <c r="AH7" s="757">
        <v>694.89193247545734</v>
      </c>
      <c r="AI7" s="754">
        <v>0.42815960621519317</v>
      </c>
      <c r="AJ7" s="803">
        <v>1622.9740554418495</v>
      </c>
      <c r="AL7" s="757">
        <v>7.2514092446448597</v>
      </c>
      <c r="AM7" s="757">
        <v>58.827899451821061</v>
      </c>
      <c r="AN7" s="757">
        <v>300.88530849436324</v>
      </c>
      <c r="AO7" s="757">
        <v>561.1175057755629</v>
      </c>
      <c r="AP7" s="757">
        <v>557.9671351652662</v>
      </c>
      <c r="AQ7" s="757">
        <v>136.92479731019114</v>
      </c>
    </row>
    <row r="8" spans="1:43" s="739" customFormat="1" ht="13.5" thickBot="1" x14ac:dyDescent="0.25">
      <c r="A8" s="777"/>
      <c r="B8" s="786" t="s">
        <v>34</v>
      </c>
      <c r="C8" s="787">
        <v>12186.892027472024</v>
      </c>
      <c r="D8" s="788">
        <v>0.1442219262295347</v>
      </c>
      <c r="E8" s="804">
        <v>0.40517333808151385</v>
      </c>
      <c r="F8" s="786" t="s">
        <v>34</v>
      </c>
      <c r="G8" s="787">
        <v>6265.1407175521845</v>
      </c>
      <c r="H8" s="756">
        <v>0.51408847337197494</v>
      </c>
      <c r="I8" s="787">
        <v>5844.5220489713329</v>
      </c>
      <c r="J8" s="756">
        <v>0.47957445063076404</v>
      </c>
      <c r="K8" s="787">
        <v>77.229260948505257</v>
      </c>
      <c r="L8" s="756">
        <v>6.3370759972610708E-3</v>
      </c>
      <c r="M8" s="775">
        <v>12186.892027472022</v>
      </c>
      <c r="O8" s="786" t="s">
        <v>34</v>
      </c>
      <c r="P8" s="787">
        <v>2120.1137252385679</v>
      </c>
      <c r="Q8" s="756">
        <v>0.17396672756756601</v>
      </c>
      <c r="R8" s="787">
        <v>2909.7142159714026</v>
      </c>
      <c r="S8" s="756">
        <v>0.23875769223295371</v>
      </c>
      <c r="T8" s="787">
        <v>3699.9766134181782</v>
      </c>
      <c r="U8" s="756">
        <v>0.30360296990221874</v>
      </c>
      <c r="V8" s="787">
        <v>2293.3038413446284</v>
      </c>
      <c r="W8" s="756">
        <v>0.18817790755633187</v>
      </c>
      <c r="X8" s="787">
        <v>899.36384873033637</v>
      </c>
      <c r="Y8" s="756">
        <v>7.3797638208574087E-2</v>
      </c>
      <c r="Z8" s="787">
        <v>264.41978276891035</v>
      </c>
      <c r="AA8" s="756">
        <v>2.1697064532355589E-2</v>
      </c>
      <c r="AB8" s="841">
        <v>0.28367261029726154</v>
      </c>
      <c r="AC8" s="786" t="s">
        <v>34</v>
      </c>
      <c r="AD8" s="787">
        <v>1152.2085716752026</v>
      </c>
      <c r="AE8" s="756">
        <v>9.8659968843080523E-2</v>
      </c>
      <c r="AF8" s="787">
        <v>7239.0118495731549</v>
      </c>
      <c r="AG8" s="756">
        <v>0.61985364550378041</v>
      </c>
      <c r="AH8" s="787">
        <v>3287.3619378014378</v>
      </c>
      <c r="AI8" s="756">
        <v>0.2814863856531391</v>
      </c>
      <c r="AJ8" s="805">
        <v>11678.582359049795</v>
      </c>
      <c r="AL8" s="787">
        <v>237.33816234325562</v>
      </c>
      <c r="AM8" s="787">
        <v>914.87040933194703</v>
      </c>
      <c r="AN8" s="787">
        <v>3314.4253516946528</v>
      </c>
      <c r="AO8" s="787">
        <v>3924.5864978785021</v>
      </c>
      <c r="AP8" s="787">
        <v>2593.6581312496783</v>
      </c>
      <c r="AQ8" s="787">
        <v>693.70380655175961</v>
      </c>
    </row>
    <row r="9" spans="1:43" s="739" customFormat="1" ht="12.75" x14ac:dyDescent="0.2">
      <c r="A9" s="771">
        <v>97212</v>
      </c>
      <c r="B9" s="801" t="s">
        <v>9</v>
      </c>
      <c r="C9" s="757">
        <v>876.45875800773592</v>
      </c>
      <c r="D9" s="802">
        <v>0.16630495521234245</v>
      </c>
      <c r="E9" s="774"/>
      <c r="F9" s="801" t="s">
        <v>9</v>
      </c>
      <c r="G9" s="757">
        <v>673.62813252006629</v>
      </c>
      <c r="H9" s="758">
        <v>0.7685793842157268</v>
      </c>
      <c r="I9" s="757">
        <v>172.69911525275947</v>
      </c>
      <c r="J9" s="758">
        <v>0.19704191860130307</v>
      </c>
      <c r="K9" s="757">
        <v>30.131510234910021</v>
      </c>
      <c r="L9" s="758">
        <v>3.4378697182970104E-2</v>
      </c>
      <c r="M9" s="775">
        <v>876.45875800773581</v>
      </c>
      <c r="O9" s="801" t="s">
        <v>9</v>
      </c>
      <c r="P9" s="757">
        <v>52.589311507171402</v>
      </c>
      <c r="Q9" s="758">
        <v>6.0002037776097195E-2</v>
      </c>
      <c r="R9" s="757">
        <v>152.70857124061197</v>
      </c>
      <c r="S9" s="758">
        <v>0.17423360750907588</v>
      </c>
      <c r="T9" s="757">
        <v>410.71044890904602</v>
      </c>
      <c r="U9" s="758">
        <v>0.46860213918407895</v>
      </c>
      <c r="V9" s="757">
        <v>207.85567737537511</v>
      </c>
      <c r="W9" s="758">
        <v>0.237153973847952</v>
      </c>
      <c r="X9" s="757">
        <v>40.086616995417671</v>
      </c>
      <c r="Y9" s="758">
        <v>4.573702599143159E-2</v>
      </c>
      <c r="Z9" s="757">
        <v>12.50813198011376</v>
      </c>
      <c r="AA9" s="758">
        <v>1.4271215691364405E-2</v>
      </c>
      <c r="AB9" s="841">
        <v>0.29716221553074801</v>
      </c>
      <c r="AC9" s="801" t="s">
        <v>9</v>
      </c>
      <c r="AD9" s="757">
        <v>52.635798791980413</v>
      </c>
      <c r="AE9" s="758">
        <v>6.4478338453300865E-2</v>
      </c>
      <c r="AF9" s="757">
        <v>515.85757482376914</v>
      </c>
      <c r="AG9" s="758">
        <v>0.63192048124201161</v>
      </c>
      <c r="AH9" s="757">
        <v>247.83967798889856</v>
      </c>
      <c r="AI9" s="758">
        <v>0.30360118030468752</v>
      </c>
      <c r="AJ9" s="806">
        <v>816.33305160464806</v>
      </c>
      <c r="AL9" s="757">
        <v>0</v>
      </c>
      <c r="AM9" s="757">
        <v>52.635798791980413</v>
      </c>
      <c r="AN9" s="757">
        <v>268.05063998683437</v>
      </c>
      <c r="AO9" s="757">
        <v>247.80693483693477</v>
      </c>
      <c r="AP9" s="757">
        <v>205.27616044856151</v>
      </c>
      <c r="AQ9" s="757">
        <v>42.563517540337045</v>
      </c>
    </row>
    <row r="10" spans="1:43" s="739" customFormat="1" ht="12.75" x14ac:dyDescent="0.2">
      <c r="A10" s="771">
        <v>97222</v>
      </c>
      <c r="B10" s="772" t="s">
        <v>17</v>
      </c>
      <c r="C10" s="757">
        <v>1665.8422505066435</v>
      </c>
      <c r="D10" s="773">
        <v>0.14445811731515015</v>
      </c>
      <c r="E10" s="774"/>
      <c r="F10" s="772" t="s">
        <v>17</v>
      </c>
      <c r="G10" s="757">
        <v>836.80440540197867</v>
      </c>
      <c r="H10" s="759">
        <v>0.50233112117757595</v>
      </c>
      <c r="I10" s="757">
        <v>816.54164462553626</v>
      </c>
      <c r="J10" s="759">
        <v>0.49016744795444828</v>
      </c>
      <c r="K10" s="757">
        <v>12.49620047912885</v>
      </c>
      <c r="L10" s="759">
        <v>7.5014308679758231E-3</v>
      </c>
      <c r="M10" s="775">
        <v>1665.8422505066437</v>
      </c>
      <c r="O10" s="772" t="s">
        <v>17</v>
      </c>
      <c r="P10" s="757">
        <v>102.40649072813292</v>
      </c>
      <c r="Q10" s="759">
        <v>6.1474302682014079E-2</v>
      </c>
      <c r="R10" s="757">
        <v>271.97775509173243</v>
      </c>
      <c r="S10" s="759">
        <v>0.16326741323136332</v>
      </c>
      <c r="T10" s="757">
        <v>816.78643891562888</v>
      </c>
      <c r="U10" s="759">
        <v>0.49031439721691189</v>
      </c>
      <c r="V10" s="757">
        <v>407.2111366815181</v>
      </c>
      <c r="W10" s="759">
        <v>0.24444759793892268</v>
      </c>
      <c r="X10" s="757">
        <v>64.957178114338873</v>
      </c>
      <c r="Y10" s="759">
        <v>3.8993595038535625E-2</v>
      </c>
      <c r="Z10" s="757">
        <v>2.5032509752925902</v>
      </c>
      <c r="AA10" s="759">
        <v>1.5026938922525588E-3</v>
      </c>
      <c r="AB10" s="841">
        <v>0.28494388686971084</v>
      </c>
      <c r="AC10" s="772" t="s">
        <v>17</v>
      </c>
      <c r="AD10" s="757">
        <v>37.428545749652585</v>
      </c>
      <c r="AE10" s="759">
        <v>2.5705708275348241E-2</v>
      </c>
      <c r="AF10" s="757">
        <v>846.55775436864701</v>
      </c>
      <c r="AG10" s="759">
        <v>0.58141095883310789</v>
      </c>
      <c r="AH10" s="757">
        <v>572.05394389032551</v>
      </c>
      <c r="AI10" s="759">
        <v>0.39288333289154398</v>
      </c>
      <c r="AJ10" s="776">
        <v>1456.040244008625</v>
      </c>
      <c r="AL10" s="757">
        <v>4.9954853273137596</v>
      </c>
      <c r="AM10" s="757">
        <v>32.433060422338826</v>
      </c>
      <c r="AN10" s="757">
        <v>262.190820699619</v>
      </c>
      <c r="AO10" s="757">
        <v>584.36693366902796</v>
      </c>
      <c r="AP10" s="757">
        <v>417.21688638931772</v>
      </c>
      <c r="AQ10" s="757">
        <v>154.83705750100776</v>
      </c>
    </row>
    <row r="11" spans="1:43" s="739" customFormat="1" ht="12.75" x14ac:dyDescent="0.2">
      <c r="A11" s="771">
        <v>97228</v>
      </c>
      <c r="B11" s="772" t="s">
        <v>23</v>
      </c>
      <c r="C11" s="757">
        <v>1322.5260629454108</v>
      </c>
      <c r="D11" s="773">
        <v>0.15663990311198583</v>
      </c>
      <c r="E11" s="774"/>
      <c r="F11" s="772" t="s">
        <v>23</v>
      </c>
      <c r="G11" s="757">
        <v>1157.224179167835</v>
      </c>
      <c r="H11" s="759">
        <v>0.87501049059900526</v>
      </c>
      <c r="I11" s="757">
        <v>142.77316199288933</v>
      </c>
      <c r="J11" s="759">
        <v>0.1079548947980033</v>
      </c>
      <c r="K11" s="757">
        <v>22.528721784686621</v>
      </c>
      <c r="L11" s="759">
        <v>1.70346146029914E-2</v>
      </c>
      <c r="M11" s="775">
        <v>1322.526062945411</v>
      </c>
      <c r="O11" s="772" t="s">
        <v>23</v>
      </c>
      <c r="P11" s="757">
        <v>30.042924445914643</v>
      </c>
      <c r="Q11" s="759">
        <v>2.2716319388826071E-2</v>
      </c>
      <c r="R11" s="757">
        <v>157.66599231360644</v>
      </c>
      <c r="S11" s="759">
        <v>0.11921579221090506</v>
      </c>
      <c r="T11" s="757">
        <v>676.49240039155973</v>
      </c>
      <c r="U11" s="759">
        <v>0.51151536392782826</v>
      </c>
      <c r="V11" s="757">
        <v>230.50060870330881</v>
      </c>
      <c r="W11" s="759">
        <v>0.17428814082495936</v>
      </c>
      <c r="X11" s="757">
        <v>192.78939842522848</v>
      </c>
      <c r="Y11" s="759">
        <v>0.14577360993239355</v>
      </c>
      <c r="Z11" s="757">
        <v>35.034738665792709</v>
      </c>
      <c r="AA11" s="759">
        <v>2.64907737150877E-2</v>
      </c>
      <c r="AB11" s="841">
        <v>0.34655252447244062</v>
      </c>
      <c r="AC11" s="772" t="s">
        <v>23</v>
      </c>
      <c r="AD11" s="757">
        <v>97.682869880733605</v>
      </c>
      <c r="AE11" s="759">
        <v>7.5722317651330112E-2</v>
      </c>
      <c r="AF11" s="757">
        <v>764.08435154067342</v>
      </c>
      <c r="AG11" s="759">
        <v>0.59230690140877074</v>
      </c>
      <c r="AH11" s="757">
        <v>428.24704267603829</v>
      </c>
      <c r="AI11" s="759">
        <v>0.33197078093989923</v>
      </c>
      <c r="AJ11" s="776">
        <v>1290.0142640974452</v>
      </c>
      <c r="AL11" s="757">
        <v>7.5149786019971403</v>
      </c>
      <c r="AM11" s="757">
        <v>90.167891278736462</v>
      </c>
      <c r="AN11" s="757">
        <v>318.20606427843086</v>
      </c>
      <c r="AO11" s="757">
        <v>445.87828726224251</v>
      </c>
      <c r="AP11" s="757">
        <v>315.46859794617853</v>
      </c>
      <c r="AQ11" s="757">
        <v>112.77844472985974</v>
      </c>
    </row>
    <row r="12" spans="1:43" s="739" customFormat="1" ht="12.75" x14ac:dyDescent="0.2">
      <c r="A12" s="771">
        <v>97230</v>
      </c>
      <c r="B12" s="784" t="s">
        <v>25</v>
      </c>
      <c r="C12" s="757">
        <v>861.88372261325219</v>
      </c>
      <c r="D12" s="785">
        <v>0.1264111203194761</v>
      </c>
      <c r="E12" s="774"/>
      <c r="F12" s="784" t="s">
        <v>25</v>
      </c>
      <c r="G12" s="757">
        <v>606.18253570830973</v>
      </c>
      <c r="H12" s="754">
        <v>0.70332287268443794</v>
      </c>
      <c r="I12" s="757">
        <v>240.89557286985465</v>
      </c>
      <c r="J12" s="754">
        <v>0.27949892375209673</v>
      </c>
      <c r="K12" s="757">
        <v>14.80561403508772</v>
      </c>
      <c r="L12" s="754">
        <v>1.7178203563465316E-2</v>
      </c>
      <c r="M12" s="775">
        <v>861.88372261325208</v>
      </c>
      <c r="O12" s="784" t="s">
        <v>25</v>
      </c>
      <c r="P12" s="757">
        <v>44.682205374825401</v>
      </c>
      <c r="Q12" s="754">
        <v>5.1842498242509881E-2</v>
      </c>
      <c r="R12" s="757">
        <v>164.72058294716589</v>
      </c>
      <c r="S12" s="754">
        <v>0.19111694376560345</v>
      </c>
      <c r="T12" s="757">
        <v>258.27502200277775</v>
      </c>
      <c r="U12" s="754">
        <v>0.29966341772841659</v>
      </c>
      <c r="V12" s="757">
        <v>264.55894732951231</v>
      </c>
      <c r="W12" s="754">
        <v>0.30695433779322717</v>
      </c>
      <c r="X12" s="757">
        <v>117.14522031959466</v>
      </c>
      <c r="Y12" s="754">
        <v>0.13591766179828474</v>
      </c>
      <c r="Z12" s="757">
        <v>12.501744639376209</v>
      </c>
      <c r="AA12" s="754">
        <v>1.4505140671958183E-2</v>
      </c>
      <c r="AB12" s="841">
        <v>0.45737714026347009</v>
      </c>
      <c r="AC12" s="784" t="s">
        <v>25</v>
      </c>
      <c r="AD12" s="757">
        <v>52.312708578943443</v>
      </c>
      <c r="AE12" s="754">
        <v>6.24999875418824E-2</v>
      </c>
      <c r="AF12" s="757">
        <v>479.99113042919964</v>
      </c>
      <c r="AG12" s="754">
        <v>0.57346370484273101</v>
      </c>
      <c r="AH12" s="757">
        <v>304.69966509476143</v>
      </c>
      <c r="AI12" s="754">
        <v>0.36403630761538658</v>
      </c>
      <c r="AJ12" s="776">
        <v>837.00350410290446</v>
      </c>
      <c r="AL12" s="757">
        <v>4.9417543859649102</v>
      </c>
      <c r="AM12" s="757">
        <v>47.37095419297853</v>
      </c>
      <c r="AN12" s="757">
        <v>234.30326785026421</v>
      </c>
      <c r="AO12" s="757">
        <v>245.68786257893544</v>
      </c>
      <c r="AP12" s="757">
        <v>252.5728132429096</v>
      </c>
      <c r="AQ12" s="757">
        <v>52.126851851851839</v>
      </c>
    </row>
    <row r="13" spans="1:43" s="739" customFormat="1" ht="12.75" x14ac:dyDescent="0.2">
      <c r="A13" s="777"/>
      <c r="B13" s="778" t="s">
        <v>35</v>
      </c>
      <c r="C13" s="779">
        <v>4726.7107940730421</v>
      </c>
      <c r="D13" s="780">
        <v>0.14741924427085645</v>
      </c>
      <c r="E13" s="774"/>
      <c r="F13" s="778" t="s">
        <v>35</v>
      </c>
      <c r="G13" s="779">
        <v>3273.8392527981896</v>
      </c>
      <c r="H13" s="760">
        <v>0.6926252515604191</v>
      </c>
      <c r="I13" s="779">
        <v>1372.9094947410399</v>
      </c>
      <c r="J13" s="760">
        <v>0.29045768919532167</v>
      </c>
      <c r="K13" s="779">
        <v>79.962046533813208</v>
      </c>
      <c r="L13" s="760">
        <v>1.6917059244259219E-2</v>
      </c>
      <c r="M13" s="775">
        <v>4726.710794073043</v>
      </c>
      <c r="O13" s="778" t="s">
        <v>35</v>
      </c>
      <c r="P13" s="779">
        <v>229.72093205604438</v>
      </c>
      <c r="Q13" s="760">
        <v>4.8600589725967161E-2</v>
      </c>
      <c r="R13" s="779">
        <v>747.07290159311674</v>
      </c>
      <c r="S13" s="760">
        <v>0.1580534401490975</v>
      </c>
      <c r="T13" s="779">
        <v>2162.2643102190127</v>
      </c>
      <c r="U13" s="760">
        <v>0.45745644369237437</v>
      </c>
      <c r="V13" s="779">
        <v>1110.1263700897143</v>
      </c>
      <c r="W13" s="760">
        <v>0.23486234264252714</v>
      </c>
      <c r="X13" s="779">
        <v>414.97841385457968</v>
      </c>
      <c r="Y13" s="760">
        <v>8.7794331393182129E-2</v>
      </c>
      <c r="Z13" s="779">
        <v>62.547866260575276</v>
      </c>
      <c r="AA13" s="760">
        <v>1.3232852396851916E-2</v>
      </c>
      <c r="AB13" s="841">
        <v>0.3358895264325612</v>
      </c>
      <c r="AC13" s="778" t="s">
        <v>35</v>
      </c>
      <c r="AD13" s="779">
        <v>240.05992300131004</v>
      </c>
      <c r="AE13" s="760">
        <v>5.4566625134982547E-2</v>
      </c>
      <c r="AF13" s="779">
        <v>2606.490811162289</v>
      </c>
      <c r="AG13" s="760">
        <v>0.5924662693893018</v>
      </c>
      <c r="AH13" s="779">
        <v>1552.8403296500237</v>
      </c>
      <c r="AI13" s="760">
        <v>0.35296710547571558</v>
      </c>
      <c r="AJ13" s="781">
        <v>4399.3910638136231</v>
      </c>
      <c r="AL13" s="779">
        <v>17.452218315275811</v>
      </c>
      <c r="AM13" s="779">
        <v>222.60770468603423</v>
      </c>
      <c r="AN13" s="779">
        <v>1082.7507928151485</v>
      </c>
      <c r="AO13" s="779">
        <v>1523.7400183471407</v>
      </c>
      <c r="AP13" s="779">
        <v>1190.5344580269673</v>
      </c>
      <c r="AQ13" s="779">
        <v>362.30587162305636</v>
      </c>
    </row>
    <row r="14" spans="1:43" s="739" customFormat="1" ht="12.75" x14ac:dyDescent="0.2">
      <c r="A14" s="771">
        <v>97201</v>
      </c>
      <c r="B14" s="782" t="s">
        <v>32</v>
      </c>
      <c r="C14" s="757">
        <v>163.96426400312029</v>
      </c>
      <c r="D14" s="783">
        <v>0.17710386154251948</v>
      </c>
      <c r="E14" s="774"/>
      <c r="F14" s="782" t="s">
        <v>32</v>
      </c>
      <c r="G14" s="757">
        <v>139.45414206450954</v>
      </c>
      <c r="H14" s="761">
        <v>0.85051546391752575</v>
      </c>
      <c r="I14" s="757">
        <v>23.66494532003798</v>
      </c>
      <c r="J14" s="761">
        <v>0.14432989690721645</v>
      </c>
      <c r="K14" s="757">
        <v>0.84517661857278503</v>
      </c>
      <c r="L14" s="761">
        <v>5.154639175257731E-3</v>
      </c>
      <c r="M14" s="775">
        <v>163.96426400312032</v>
      </c>
      <c r="O14" s="782" t="s">
        <v>32</v>
      </c>
      <c r="P14" s="757">
        <v>0.84517661857278503</v>
      </c>
      <c r="Q14" s="761">
        <v>5.1546391752577319E-3</v>
      </c>
      <c r="R14" s="757">
        <v>27.890828412901904</v>
      </c>
      <c r="S14" s="761">
        <v>0.17010309278350513</v>
      </c>
      <c r="T14" s="757">
        <v>57.47201006294938</v>
      </c>
      <c r="U14" s="761">
        <v>0.35051546391752575</v>
      </c>
      <c r="V14" s="757">
        <v>68.459306104395594</v>
      </c>
      <c r="W14" s="761">
        <v>0.41752577319587636</v>
      </c>
      <c r="X14" s="757">
        <v>5.0710597114367104</v>
      </c>
      <c r="Y14" s="761">
        <v>3.0927835051546393E-2</v>
      </c>
      <c r="Z14" s="757">
        <v>4.2258830928639251</v>
      </c>
      <c r="AA14" s="761">
        <v>2.5773195876288658E-2</v>
      </c>
      <c r="AB14" s="841">
        <v>0.47422680412371143</v>
      </c>
      <c r="AC14" s="782" t="s">
        <v>32</v>
      </c>
      <c r="AD14" s="757">
        <v>18.593885608601269</v>
      </c>
      <c r="AE14" s="761">
        <v>0.12865497076023391</v>
      </c>
      <c r="AF14" s="757">
        <v>80.291778764414573</v>
      </c>
      <c r="AG14" s="761">
        <v>0.55555555555555547</v>
      </c>
      <c r="AH14" s="757">
        <v>45.639537402930401</v>
      </c>
      <c r="AI14" s="761">
        <v>0.31578947368421056</v>
      </c>
      <c r="AJ14" s="776">
        <v>144.52520177594624</v>
      </c>
      <c r="AL14" s="757">
        <v>1.6903532371455701</v>
      </c>
      <c r="AM14" s="757">
        <v>16.9035323714557</v>
      </c>
      <c r="AN14" s="757">
        <v>44.794360784357607</v>
      </c>
      <c r="AO14" s="757">
        <v>35.497417980056973</v>
      </c>
      <c r="AP14" s="757">
        <v>33.807064742911408</v>
      </c>
      <c r="AQ14" s="757">
        <v>11.83247266001899</v>
      </c>
    </row>
    <row r="15" spans="1:43" s="739" customFormat="1" ht="12.75" x14ac:dyDescent="0.2">
      <c r="A15" s="771">
        <v>97203</v>
      </c>
      <c r="B15" s="772" t="s">
        <v>1</v>
      </c>
      <c r="C15" s="757">
        <v>223.9454469928443</v>
      </c>
      <c r="D15" s="773">
        <v>0.12816119261306524</v>
      </c>
      <c r="E15" s="774"/>
      <c r="F15" s="772" t="s">
        <v>1</v>
      </c>
      <c r="G15" s="757">
        <v>215.47692168639219</v>
      </c>
      <c r="H15" s="759">
        <v>0.96218487394957986</v>
      </c>
      <c r="I15" s="757">
        <v>8.4685253064520936</v>
      </c>
      <c r="J15" s="759">
        <v>3.7815126050420166E-2</v>
      </c>
      <c r="K15" s="757">
        <v>0</v>
      </c>
      <c r="L15" s="759">
        <v>0</v>
      </c>
      <c r="M15" s="775">
        <v>223.94544699284427</v>
      </c>
      <c r="O15" s="772" t="s">
        <v>1</v>
      </c>
      <c r="P15" s="757">
        <v>0</v>
      </c>
      <c r="Q15" s="759">
        <v>0</v>
      </c>
      <c r="R15" s="757">
        <v>5.6456835376347296</v>
      </c>
      <c r="S15" s="759">
        <v>2.5210084033613443E-2</v>
      </c>
      <c r="T15" s="757">
        <v>2.8228417688173648</v>
      </c>
      <c r="U15" s="759">
        <v>1.2605042016806721E-2</v>
      </c>
      <c r="V15" s="757">
        <v>152.43345551613771</v>
      </c>
      <c r="W15" s="759">
        <v>0.68067226890756305</v>
      </c>
      <c r="X15" s="757">
        <v>53.633993607529938</v>
      </c>
      <c r="Y15" s="759">
        <v>0.23949579831932774</v>
      </c>
      <c r="Z15" s="757">
        <v>9.4094725627245506</v>
      </c>
      <c r="AA15" s="759">
        <v>4.2016806722689079E-2</v>
      </c>
      <c r="AB15" s="841">
        <v>0.96218487394957986</v>
      </c>
      <c r="AC15" s="772" t="s">
        <v>1</v>
      </c>
      <c r="AD15" s="757">
        <v>36.696942994625743</v>
      </c>
      <c r="AE15" s="759">
        <v>0.16525423728813557</v>
      </c>
      <c r="AF15" s="757">
        <v>132.67356313441616</v>
      </c>
      <c r="AG15" s="759">
        <v>0.59745762711864403</v>
      </c>
      <c r="AH15" s="757">
        <v>52.693046351257486</v>
      </c>
      <c r="AI15" s="759">
        <v>0.23728813559322035</v>
      </c>
      <c r="AJ15" s="776">
        <v>222.06355248029939</v>
      </c>
      <c r="AL15" s="757">
        <v>2.8228417688173648</v>
      </c>
      <c r="AM15" s="757">
        <v>33.874101225808381</v>
      </c>
      <c r="AN15" s="757">
        <v>71.511991476706584</v>
      </c>
      <c r="AO15" s="757">
        <v>61.161571657709572</v>
      </c>
      <c r="AP15" s="757">
        <v>44.224521044805392</v>
      </c>
      <c r="AQ15" s="757">
        <v>8.4685253064520953</v>
      </c>
    </row>
    <row r="16" spans="1:43" s="739" customFormat="1" ht="12.75" x14ac:dyDescent="0.2">
      <c r="A16" s="771">
        <v>97211</v>
      </c>
      <c r="B16" s="772" t="s">
        <v>30</v>
      </c>
      <c r="C16" s="757">
        <v>94.152607482657885</v>
      </c>
      <c r="D16" s="773">
        <v>0.25146386589228759</v>
      </c>
      <c r="E16" s="774"/>
      <c r="F16" s="772" t="s">
        <v>30</v>
      </c>
      <c r="G16" s="757">
        <v>92.990229612501594</v>
      </c>
      <c r="H16" s="759">
        <v>0.98765432098765438</v>
      </c>
      <c r="I16" s="757">
        <v>1.1623778701562699</v>
      </c>
      <c r="J16" s="759">
        <v>1.234567901234568E-2</v>
      </c>
      <c r="K16" s="757">
        <v>0</v>
      </c>
      <c r="L16" s="759">
        <v>0</v>
      </c>
      <c r="M16" s="775">
        <v>94.152607482657857</v>
      </c>
      <c r="O16" s="772" t="s">
        <v>30</v>
      </c>
      <c r="P16" s="757">
        <v>0</v>
      </c>
      <c r="Q16" s="759">
        <v>0</v>
      </c>
      <c r="R16" s="757">
        <v>1.1623778701562699</v>
      </c>
      <c r="S16" s="759">
        <v>1.2345679012345677E-2</v>
      </c>
      <c r="T16" s="757">
        <v>0</v>
      </c>
      <c r="U16" s="759">
        <v>0</v>
      </c>
      <c r="V16" s="757">
        <v>91.827851742345317</v>
      </c>
      <c r="W16" s="759">
        <v>0.97530864197530831</v>
      </c>
      <c r="X16" s="757">
        <v>0</v>
      </c>
      <c r="Y16" s="759">
        <v>0</v>
      </c>
      <c r="Z16" s="757">
        <v>1.1623778701562699</v>
      </c>
      <c r="AA16" s="759">
        <v>1.2345679012345677E-2</v>
      </c>
      <c r="AB16" s="841">
        <v>0.98765432098765393</v>
      </c>
      <c r="AC16" s="772" t="s">
        <v>30</v>
      </c>
      <c r="AD16" s="757">
        <v>12.786156571718969</v>
      </c>
      <c r="AE16" s="759">
        <v>0.13750000000000001</v>
      </c>
      <c r="AF16" s="757">
        <v>59.281271377969766</v>
      </c>
      <c r="AG16" s="759">
        <v>0.63749999999999996</v>
      </c>
      <c r="AH16" s="757">
        <v>20.922801662812859</v>
      </c>
      <c r="AI16" s="759">
        <v>0.22500000000000001</v>
      </c>
      <c r="AJ16" s="776">
        <v>92.990229612501594</v>
      </c>
      <c r="AL16" s="757">
        <v>2.3247557403125398</v>
      </c>
      <c r="AM16" s="757">
        <v>10.461400831406429</v>
      </c>
      <c r="AN16" s="757">
        <v>39.520847585313177</v>
      </c>
      <c r="AO16" s="757">
        <v>19.760423792656589</v>
      </c>
      <c r="AP16" s="757">
        <v>13.948534441875241</v>
      </c>
      <c r="AQ16" s="757">
        <v>6.9742672209376195</v>
      </c>
    </row>
    <row r="17" spans="1:43" s="739" customFormat="1" ht="12.75" x14ac:dyDescent="0.2">
      <c r="A17" s="771">
        <v>97214</v>
      </c>
      <c r="B17" s="772" t="s">
        <v>11</v>
      </c>
      <c r="C17" s="757">
        <v>744</v>
      </c>
      <c r="D17" s="773">
        <v>0.1971905645375033</v>
      </c>
      <c r="E17" s="774"/>
      <c r="F17" s="772" t="s">
        <v>11</v>
      </c>
      <c r="G17" s="757">
        <v>623</v>
      </c>
      <c r="H17" s="759">
        <v>0.8373655913978495</v>
      </c>
      <c r="I17" s="757">
        <v>118</v>
      </c>
      <c r="J17" s="759">
        <v>0.15860215053763441</v>
      </c>
      <c r="K17" s="757">
        <v>3</v>
      </c>
      <c r="L17" s="759">
        <v>4.0322580645161289E-3</v>
      </c>
      <c r="M17" s="775">
        <v>744</v>
      </c>
      <c r="O17" s="772" t="s">
        <v>11</v>
      </c>
      <c r="P17" s="757">
        <v>4</v>
      </c>
      <c r="Q17" s="759">
        <v>5.3763440860215058E-3</v>
      </c>
      <c r="R17" s="757">
        <v>77</v>
      </c>
      <c r="S17" s="759">
        <v>0.10349462365591398</v>
      </c>
      <c r="T17" s="757">
        <v>203</v>
      </c>
      <c r="U17" s="759">
        <v>0.27284946236559138</v>
      </c>
      <c r="V17" s="757">
        <v>129</v>
      </c>
      <c r="W17" s="759">
        <v>0.17338709677419356</v>
      </c>
      <c r="X17" s="757">
        <v>160</v>
      </c>
      <c r="Y17" s="759">
        <v>0.21505376344086022</v>
      </c>
      <c r="Z17" s="757">
        <v>171</v>
      </c>
      <c r="AA17" s="759">
        <v>0.22983870967741934</v>
      </c>
      <c r="AB17" s="841">
        <v>0.61827956989247312</v>
      </c>
      <c r="AC17" s="772" t="s">
        <v>11</v>
      </c>
      <c r="AD17" s="757">
        <v>67</v>
      </c>
      <c r="AE17" s="759">
        <v>9.128065395095368E-2</v>
      </c>
      <c r="AF17" s="757">
        <v>418</v>
      </c>
      <c r="AG17" s="759">
        <v>0.56948228882833785</v>
      </c>
      <c r="AH17" s="757">
        <v>249</v>
      </c>
      <c r="AI17" s="759">
        <v>0.33923705722070846</v>
      </c>
      <c r="AJ17" s="776">
        <v>734</v>
      </c>
      <c r="AL17" s="757">
        <v>1</v>
      </c>
      <c r="AM17" s="757">
        <v>66</v>
      </c>
      <c r="AN17" s="757">
        <v>155</v>
      </c>
      <c r="AO17" s="757">
        <v>263</v>
      </c>
      <c r="AP17" s="757">
        <v>222</v>
      </c>
      <c r="AQ17" s="757">
        <v>27</v>
      </c>
    </row>
    <row r="18" spans="1:43" s="739" customFormat="1" ht="12.75" x14ac:dyDescent="0.2">
      <c r="A18" s="771">
        <v>97215</v>
      </c>
      <c r="B18" s="772" t="s">
        <v>12</v>
      </c>
      <c r="C18" s="757">
        <v>139.32531387596785</v>
      </c>
      <c r="D18" s="773">
        <v>0.23772508962061145</v>
      </c>
      <c r="E18" s="774"/>
      <c r="F18" s="772" t="s">
        <v>12</v>
      </c>
      <c r="G18" s="757">
        <v>132.24097588227457</v>
      </c>
      <c r="H18" s="759">
        <v>0.94915254237288138</v>
      </c>
      <c r="I18" s="757">
        <v>5.9036149947443999</v>
      </c>
      <c r="J18" s="759">
        <v>4.2372881355932202E-2</v>
      </c>
      <c r="K18" s="757">
        <v>1.1807229989488801</v>
      </c>
      <c r="L18" s="759">
        <v>8.4745762711864406E-3</v>
      </c>
      <c r="M18" s="775">
        <v>139.32531387596785</v>
      </c>
      <c r="O18" s="772" t="s">
        <v>12</v>
      </c>
      <c r="P18" s="757">
        <v>0</v>
      </c>
      <c r="Q18" s="759">
        <v>0</v>
      </c>
      <c r="R18" s="757">
        <v>8.2650609926421605</v>
      </c>
      <c r="S18" s="759">
        <v>5.9322033898305086E-2</v>
      </c>
      <c r="T18" s="757">
        <v>42.506027962159678</v>
      </c>
      <c r="U18" s="759">
        <v>0.30508474576271183</v>
      </c>
      <c r="V18" s="757">
        <v>53.132534952699601</v>
      </c>
      <c r="W18" s="759">
        <v>0.38135593220338981</v>
      </c>
      <c r="X18" s="757">
        <v>24.79518297792648</v>
      </c>
      <c r="Y18" s="759">
        <v>0.17796610169491525</v>
      </c>
      <c r="Z18" s="757">
        <v>10.626506990539919</v>
      </c>
      <c r="AA18" s="759">
        <v>7.6271186440677957E-2</v>
      </c>
      <c r="AB18" s="841">
        <v>0.63559322033898302</v>
      </c>
      <c r="AC18" s="772" t="s">
        <v>12</v>
      </c>
      <c r="AD18" s="757">
        <v>28.337351974773121</v>
      </c>
      <c r="AE18" s="759">
        <v>0.20338983050847456</v>
      </c>
      <c r="AF18" s="757">
        <v>82.650609926421595</v>
      </c>
      <c r="AG18" s="759">
        <v>0.59322033898305071</v>
      </c>
      <c r="AH18" s="757">
        <v>28.337351974773121</v>
      </c>
      <c r="AI18" s="759">
        <v>0.20338983050847456</v>
      </c>
      <c r="AJ18" s="776">
        <v>139.32531387596785</v>
      </c>
      <c r="AL18" s="757">
        <v>0</v>
      </c>
      <c r="AM18" s="757">
        <v>28.337351974773121</v>
      </c>
      <c r="AN18" s="757">
        <v>60.216872946392883</v>
      </c>
      <c r="AO18" s="757">
        <v>22.433736980028719</v>
      </c>
      <c r="AP18" s="757">
        <v>25.97590597687536</v>
      </c>
      <c r="AQ18" s="757">
        <v>2.3614459978977602</v>
      </c>
    </row>
    <row r="19" spans="1:43" s="739" customFormat="1" ht="12.75" x14ac:dyDescent="0.2">
      <c r="A19" s="771">
        <v>97216</v>
      </c>
      <c r="B19" s="784" t="s">
        <v>13</v>
      </c>
      <c r="C19" s="757">
        <v>240.15322734205137</v>
      </c>
      <c r="D19" s="785">
        <v>0.13386055367068095</v>
      </c>
      <c r="E19" s="774"/>
      <c r="F19" s="784" t="s">
        <v>13</v>
      </c>
      <c r="G19" s="757">
        <v>203.54994733824427</v>
      </c>
      <c r="H19" s="754">
        <v>0.84758364312267653</v>
      </c>
      <c r="I19" s="757">
        <v>35.710517076884962</v>
      </c>
      <c r="J19" s="754">
        <v>0.14869888475836432</v>
      </c>
      <c r="K19" s="757">
        <v>0.892762926922124</v>
      </c>
      <c r="L19" s="754">
        <v>3.7174721189591076E-3</v>
      </c>
      <c r="M19" s="775">
        <v>240.15322734205137</v>
      </c>
      <c r="O19" s="784" t="s">
        <v>13</v>
      </c>
      <c r="P19" s="757">
        <v>34.817754149962838</v>
      </c>
      <c r="Q19" s="754">
        <v>0.1449814126394052</v>
      </c>
      <c r="R19" s="757">
        <v>2.6782887807663718</v>
      </c>
      <c r="S19" s="754">
        <v>1.1152416356877323E-2</v>
      </c>
      <c r="T19" s="757">
        <v>63.386167811470806</v>
      </c>
      <c r="U19" s="754">
        <v>0.26394052044609667</v>
      </c>
      <c r="V19" s="757">
        <v>125.87957269601948</v>
      </c>
      <c r="W19" s="754">
        <v>0.52416356877323411</v>
      </c>
      <c r="X19" s="757">
        <v>6.2493404884548678</v>
      </c>
      <c r="Y19" s="754">
        <v>2.6022304832713752E-2</v>
      </c>
      <c r="Z19" s="757">
        <v>7.142103415376992</v>
      </c>
      <c r="AA19" s="754">
        <v>2.9739776951672861E-2</v>
      </c>
      <c r="AB19" s="841">
        <v>0.57992565055762069</v>
      </c>
      <c r="AC19" s="784" t="s">
        <v>13</v>
      </c>
      <c r="AD19" s="757">
        <v>13.39144390383186</v>
      </c>
      <c r="AE19" s="754">
        <v>5.7692307692307689E-2</v>
      </c>
      <c r="AF19" s="757">
        <v>135.69996489216285</v>
      </c>
      <c r="AG19" s="754">
        <v>0.58461538461538465</v>
      </c>
      <c r="AH19" s="757">
        <v>83.026952203757531</v>
      </c>
      <c r="AI19" s="754">
        <v>0.3576923076923077</v>
      </c>
      <c r="AJ19" s="776">
        <v>232.11836099975224</v>
      </c>
      <c r="AL19" s="757">
        <v>4.4638146346106202</v>
      </c>
      <c r="AM19" s="757">
        <v>8.9276292692212404</v>
      </c>
      <c r="AN19" s="757">
        <v>57.136827323015943</v>
      </c>
      <c r="AO19" s="757">
        <v>78.563137569146903</v>
      </c>
      <c r="AP19" s="757">
        <v>66.064456592237178</v>
      </c>
      <c r="AQ19" s="757">
        <v>16.962495611520357</v>
      </c>
    </row>
    <row r="20" spans="1:43" s="739" customFormat="1" ht="12.75" x14ac:dyDescent="0.2">
      <c r="A20" s="777"/>
      <c r="B20" s="778" t="s">
        <v>36</v>
      </c>
      <c r="C20" s="779">
        <v>1605.5408596966417</v>
      </c>
      <c r="D20" s="780">
        <v>0.17450141613423018</v>
      </c>
      <c r="E20" s="774"/>
      <c r="F20" s="778" t="s">
        <v>36</v>
      </c>
      <c r="G20" s="779">
        <v>1406.7122165839221</v>
      </c>
      <c r="H20" s="760">
        <v>0.87616095727997412</v>
      </c>
      <c r="I20" s="779">
        <v>192.9099805682757</v>
      </c>
      <c r="J20" s="760">
        <v>0.12015264476341327</v>
      </c>
      <c r="K20" s="779">
        <v>5.918662544443789</v>
      </c>
      <c r="L20" s="760">
        <v>3.686397956612633E-3</v>
      </c>
      <c r="M20" s="775">
        <v>1605.5408596966415</v>
      </c>
      <c r="O20" s="778" t="s">
        <v>36</v>
      </c>
      <c r="P20" s="779">
        <v>39.662930768535624</v>
      </c>
      <c r="Q20" s="760">
        <v>2.4703781612901286E-2</v>
      </c>
      <c r="R20" s="779">
        <v>122.64223959410143</v>
      </c>
      <c r="S20" s="760">
        <v>7.6386869168358643E-2</v>
      </c>
      <c r="T20" s="779">
        <v>369.1870476053972</v>
      </c>
      <c r="U20" s="760">
        <v>0.2299455945799804</v>
      </c>
      <c r="V20" s="779">
        <v>620.73272101159773</v>
      </c>
      <c r="W20" s="760">
        <v>0.38661907435285192</v>
      </c>
      <c r="X20" s="779">
        <v>249.74957678534798</v>
      </c>
      <c r="Y20" s="760">
        <v>0.15555479343735718</v>
      </c>
      <c r="Z20" s="779">
        <v>203.56634393166166</v>
      </c>
      <c r="AA20" s="760">
        <v>0.12678988684855047</v>
      </c>
      <c r="AB20" s="841">
        <v>0.66896375463875957</v>
      </c>
      <c r="AC20" s="778" t="s">
        <v>36</v>
      </c>
      <c r="AD20" s="779">
        <v>176.80578105355096</v>
      </c>
      <c r="AE20" s="760">
        <v>0.11297330429413249</v>
      </c>
      <c r="AF20" s="779">
        <v>908.59718809538481</v>
      </c>
      <c r="AG20" s="760">
        <v>0.58056487745953977</v>
      </c>
      <c r="AH20" s="779">
        <v>479.61968959553144</v>
      </c>
      <c r="AI20" s="760">
        <v>0.30646181824632768</v>
      </c>
      <c r="AJ20" s="781">
        <v>1565.0226587444672</v>
      </c>
      <c r="AL20" s="779">
        <v>12.301765380886096</v>
      </c>
      <c r="AM20" s="779">
        <v>164.50401567266488</v>
      </c>
      <c r="AN20" s="779">
        <v>428.18090011578619</v>
      </c>
      <c r="AO20" s="779">
        <v>480.41628797959868</v>
      </c>
      <c r="AP20" s="779">
        <v>406.02048279870462</v>
      </c>
      <c r="AQ20" s="779">
        <v>73.59920679682682</v>
      </c>
    </row>
    <row r="21" spans="1:43" s="739" customFormat="1" ht="12.75" x14ac:dyDescent="0.2">
      <c r="A21" s="771">
        <v>97234</v>
      </c>
      <c r="B21" s="782" t="s">
        <v>2</v>
      </c>
      <c r="C21" s="757">
        <v>281</v>
      </c>
      <c r="D21" s="783">
        <v>0.30312837108953616</v>
      </c>
      <c r="E21" s="774"/>
      <c r="F21" s="782" t="s">
        <v>2</v>
      </c>
      <c r="G21" s="757">
        <v>162</v>
      </c>
      <c r="H21" s="761">
        <v>0.57651245551601427</v>
      </c>
      <c r="I21" s="757">
        <v>117</v>
      </c>
      <c r="J21" s="761">
        <v>0.41637010676156583</v>
      </c>
      <c r="K21" s="757">
        <v>2</v>
      </c>
      <c r="L21" s="761">
        <v>7.1174377224199285E-3</v>
      </c>
      <c r="M21" s="775">
        <v>281</v>
      </c>
      <c r="O21" s="782" t="s">
        <v>2</v>
      </c>
      <c r="P21" s="757">
        <v>0</v>
      </c>
      <c r="Q21" s="761">
        <v>0</v>
      </c>
      <c r="R21" s="757">
        <v>153</v>
      </c>
      <c r="S21" s="761">
        <v>0.54448398576512458</v>
      </c>
      <c r="T21" s="757">
        <v>11</v>
      </c>
      <c r="U21" s="761">
        <v>3.9145907473309607E-2</v>
      </c>
      <c r="V21" s="757">
        <v>117</v>
      </c>
      <c r="W21" s="761">
        <v>0.41637010676156583</v>
      </c>
      <c r="X21" s="757">
        <v>0</v>
      </c>
      <c r="Y21" s="761">
        <v>0</v>
      </c>
      <c r="Z21" s="757">
        <v>0</v>
      </c>
      <c r="AA21" s="761">
        <v>0</v>
      </c>
      <c r="AB21" s="841">
        <v>0.41637010676156583</v>
      </c>
      <c r="AC21" s="782" t="s">
        <v>2</v>
      </c>
      <c r="AD21" s="757">
        <v>22</v>
      </c>
      <c r="AE21" s="761">
        <v>0.19298245614035087</v>
      </c>
      <c r="AF21" s="757">
        <v>64</v>
      </c>
      <c r="AG21" s="761">
        <v>0.56140350877192979</v>
      </c>
      <c r="AH21" s="757">
        <v>28</v>
      </c>
      <c r="AI21" s="761">
        <v>0.24561403508771928</v>
      </c>
      <c r="AJ21" s="776">
        <v>114</v>
      </c>
      <c r="AL21" s="757">
        <v>5</v>
      </c>
      <c r="AM21" s="757">
        <v>17</v>
      </c>
      <c r="AN21" s="757">
        <v>36</v>
      </c>
      <c r="AO21" s="757">
        <v>28</v>
      </c>
      <c r="AP21" s="757">
        <v>27</v>
      </c>
      <c r="AQ21" s="757">
        <v>1</v>
      </c>
    </row>
    <row r="22" spans="1:43" s="739" customFormat="1" ht="12.75" x14ac:dyDescent="0.2">
      <c r="A22" s="771">
        <v>97204</v>
      </c>
      <c r="B22" s="772" t="s">
        <v>3</v>
      </c>
      <c r="C22" s="757">
        <v>223.27178438222069</v>
      </c>
      <c r="D22" s="773">
        <v>0.11078665730704609</v>
      </c>
      <c r="E22" s="774"/>
      <c r="F22" s="772" t="s">
        <v>3</v>
      </c>
      <c r="G22" s="757">
        <v>178.20775450691011</v>
      </c>
      <c r="H22" s="759">
        <v>0.798165137614679</v>
      </c>
      <c r="I22" s="757">
        <v>41.991482383812148</v>
      </c>
      <c r="J22" s="759">
        <v>0.18807339449541285</v>
      </c>
      <c r="K22" s="757">
        <v>3.0725474914984501</v>
      </c>
      <c r="L22" s="759">
        <v>1.3761467889908258E-2</v>
      </c>
      <c r="M22" s="775">
        <v>223.27178438222069</v>
      </c>
      <c r="O22" s="772" t="s">
        <v>3</v>
      </c>
      <c r="P22" s="757">
        <v>14.3385549603261</v>
      </c>
      <c r="Q22" s="759">
        <v>6.4220183486238536E-2</v>
      </c>
      <c r="R22" s="757">
        <v>53.257489852639807</v>
      </c>
      <c r="S22" s="759">
        <v>0.23853211009174316</v>
      </c>
      <c r="T22" s="757">
        <v>89.103877253455053</v>
      </c>
      <c r="U22" s="759">
        <v>0.3990825688073395</v>
      </c>
      <c r="V22" s="757">
        <v>38.9189348923137</v>
      </c>
      <c r="W22" s="759">
        <v>0.1743119266055046</v>
      </c>
      <c r="X22" s="757">
        <v>27.652927423486052</v>
      </c>
      <c r="Y22" s="759">
        <v>0.12385321100917433</v>
      </c>
      <c r="Z22" s="757">
        <v>0</v>
      </c>
      <c r="AA22" s="759">
        <v>0</v>
      </c>
      <c r="AB22" s="841">
        <v>0.29816513761467894</v>
      </c>
      <c r="AC22" s="772" t="s">
        <v>3</v>
      </c>
      <c r="AD22" s="757">
        <v>62.47513232713515</v>
      </c>
      <c r="AE22" s="759">
        <v>0.28372093023255812</v>
      </c>
      <c r="AF22" s="757">
        <v>103.44243221378116</v>
      </c>
      <c r="AG22" s="759">
        <v>0.46976744186046515</v>
      </c>
      <c r="AH22" s="757">
        <v>54.281672349805952</v>
      </c>
      <c r="AI22" s="759">
        <v>0.24651162790697673</v>
      </c>
      <c r="AJ22" s="776">
        <v>220.19923689072226</v>
      </c>
      <c r="AL22" s="757">
        <v>24.580379931987601</v>
      </c>
      <c r="AM22" s="757">
        <v>37.894752395147549</v>
      </c>
      <c r="AN22" s="757">
        <v>55.305854846972103</v>
      </c>
      <c r="AO22" s="757">
        <v>48.13657736680905</v>
      </c>
      <c r="AP22" s="757">
        <v>45.064029875310602</v>
      </c>
      <c r="AQ22" s="757">
        <v>9.2176424744953493</v>
      </c>
    </row>
    <row r="23" spans="1:43" s="739" customFormat="1" ht="12.75" x14ac:dyDescent="0.2">
      <c r="A23" s="771">
        <v>97205</v>
      </c>
      <c r="B23" s="772" t="s">
        <v>4</v>
      </c>
      <c r="C23" s="757">
        <v>220.60855939211183</v>
      </c>
      <c r="D23" s="773">
        <v>0.10867472139748797</v>
      </c>
      <c r="E23" s="774"/>
      <c r="F23" s="772" t="s">
        <v>4</v>
      </c>
      <c r="G23" s="757">
        <v>173.60934456509671</v>
      </c>
      <c r="H23" s="759">
        <v>0.78695652173913044</v>
      </c>
      <c r="I23" s="757">
        <v>43.162544228891441</v>
      </c>
      <c r="J23" s="759">
        <v>0.19565217391304346</v>
      </c>
      <c r="K23" s="757">
        <v>3.8366705981236837</v>
      </c>
      <c r="L23" s="759">
        <v>1.7391304347826087E-2</v>
      </c>
      <c r="M23" s="775">
        <v>220.60855939211183</v>
      </c>
      <c r="O23" s="772" t="s">
        <v>4</v>
      </c>
      <c r="P23" s="757">
        <v>23.020023588742102</v>
      </c>
      <c r="Q23" s="759">
        <v>0.10434782608695652</v>
      </c>
      <c r="R23" s="757">
        <v>27.815861836396707</v>
      </c>
      <c r="S23" s="759">
        <v>0.12608695652173912</v>
      </c>
      <c r="T23" s="757">
        <v>115.10011794371052</v>
      </c>
      <c r="U23" s="759">
        <v>0.52173913043478259</v>
      </c>
      <c r="V23" s="757">
        <v>8.6325088457782879</v>
      </c>
      <c r="W23" s="759">
        <v>3.9130434782608692E-2</v>
      </c>
      <c r="X23" s="757">
        <v>44.121711878422367</v>
      </c>
      <c r="Y23" s="759">
        <v>0.2</v>
      </c>
      <c r="Z23" s="757">
        <v>1.9183352990618421</v>
      </c>
      <c r="AA23" s="759">
        <v>8.6956521739130436E-3</v>
      </c>
      <c r="AB23" s="841">
        <v>0.24782608695652175</v>
      </c>
      <c r="AC23" s="772" t="s">
        <v>4</v>
      </c>
      <c r="AD23" s="757">
        <v>19.183352990618417</v>
      </c>
      <c r="AE23" s="759">
        <v>8.6956521739130418E-2</v>
      </c>
      <c r="AF23" s="757">
        <v>121.81429149042697</v>
      </c>
      <c r="AG23" s="759">
        <v>0.55217391304347829</v>
      </c>
      <c r="AH23" s="757">
        <v>79.610914911066445</v>
      </c>
      <c r="AI23" s="759">
        <v>0.36086956521739133</v>
      </c>
      <c r="AJ23" s="776">
        <v>220.60855939211183</v>
      </c>
      <c r="AL23" s="757">
        <v>7.6733411962473674</v>
      </c>
      <c r="AM23" s="757">
        <v>11.510011794371051</v>
      </c>
      <c r="AN23" s="757">
        <v>31.652532434520399</v>
      </c>
      <c r="AO23" s="757">
        <v>90.161759055906572</v>
      </c>
      <c r="AP23" s="757">
        <v>62.345897219509865</v>
      </c>
      <c r="AQ23" s="757">
        <v>17.265017691556576</v>
      </c>
    </row>
    <row r="24" spans="1:43" s="739" customFormat="1" ht="12.75" x14ac:dyDescent="0.2">
      <c r="A24" s="771">
        <v>97208</v>
      </c>
      <c r="B24" s="772" t="s">
        <v>7</v>
      </c>
      <c r="C24" s="757">
        <v>65</v>
      </c>
      <c r="D24" s="773">
        <v>0.14606741573033707</v>
      </c>
      <c r="E24" s="774"/>
      <c r="F24" s="772" t="s">
        <v>7</v>
      </c>
      <c r="G24" s="757">
        <v>64</v>
      </c>
      <c r="H24" s="759">
        <v>0.98461538461538467</v>
      </c>
      <c r="I24" s="757">
        <v>1</v>
      </c>
      <c r="J24" s="759">
        <v>1.5384615384615385E-2</v>
      </c>
      <c r="K24" s="757">
        <v>0</v>
      </c>
      <c r="L24" s="759">
        <v>0</v>
      </c>
      <c r="M24" s="775">
        <v>65</v>
      </c>
      <c r="O24" s="772" t="s">
        <v>7</v>
      </c>
      <c r="P24" s="757">
        <v>0</v>
      </c>
      <c r="Q24" s="759">
        <v>0</v>
      </c>
      <c r="R24" s="757">
        <v>0</v>
      </c>
      <c r="S24" s="759">
        <v>0</v>
      </c>
      <c r="T24" s="757">
        <v>1</v>
      </c>
      <c r="U24" s="759">
        <v>1.5384615384615385E-2</v>
      </c>
      <c r="V24" s="757">
        <v>64</v>
      </c>
      <c r="W24" s="759">
        <v>0.98461538461538467</v>
      </c>
      <c r="X24" s="757">
        <v>0</v>
      </c>
      <c r="Y24" s="759">
        <v>0</v>
      </c>
      <c r="Z24" s="757">
        <v>0</v>
      </c>
      <c r="AA24" s="759">
        <v>0</v>
      </c>
      <c r="AB24" s="841">
        <v>0.98461538461538467</v>
      </c>
      <c r="AC24" s="772" t="s">
        <v>7</v>
      </c>
      <c r="AD24" s="757">
        <v>3</v>
      </c>
      <c r="AE24" s="759">
        <v>4.6153846153846156E-2</v>
      </c>
      <c r="AF24" s="757">
        <v>35</v>
      </c>
      <c r="AG24" s="759">
        <v>0.53846153846153844</v>
      </c>
      <c r="AH24" s="757">
        <v>27</v>
      </c>
      <c r="AI24" s="759">
        <v>0.41538461538461541</v>
      </c>
      <c r="AJ24" s="776">
        <v>65</v>
      </c>
      <c r="AL24" s="757">
        <v>1</v>
      </c>
      <c r="AM24" s="757">
        <v>2</v>
      </c>
      <c r="AN24" s="757">
        <v>17</v>
      </c>
      <c r="AO24" s="757">
        <v>18</v>
      </c>
      <c r="AP24" s="757">
        <v>24</v>
      </c>
      <c r="AQ24" s="757">
        <v>3</v>
      </c>
    </row>
    <row r="25" spans="1:43" s="739" customFormat="1" ht="12.75" x14ac:dyDescent="0.2">
      <c r="A25" s="771">
        <v>97218</v>
      </c>
      <c r="B25" s="772" t="s">
        <v>15</v>
      </c>
      <c r="C25" s="757">
        <v>460.72185041381641</v>
      </c>
      <c r="D25" s="773">
        <v>0.18033195613637998</v>
      </c>
      <c r="E25" s="774"/>
      <c r="F25" s="772" t="s">
        <v>15</v>
      </c>
      <c r="G25" s="757">
        <v>394.38517372701449</v>
      </c>
      <c r="H25" s="759">
        <v>0.85601577909270221</v>
      </c>
      <c r="I25" s="757">
        <v>51.797131111612501</v>
      </c>
      <c r="J25" s="759">
        <v>0.11242603550295857</v>
      </c>
      <c r="K25" s="757">
        <v>14.53954557518947</v>
      </c>
      <c r="L25" s="759">
        <v>3.1558185404339238E-2</v>
      </c>
      <c r="M25" s="775">
        <v>460.72185041381647</v>
      </c>
      <c r="O25" s="772" t="s">
        <v>15</v>
      </c>
      <c r="P25" s="757">
        <v>23.626761559682894</v>
      </c>
      <c r="Q25" s="759">
        <v>5.1282051282051287E-2</v>
      </c>
      <c r="R25" s="757">
        <v>227.18039961233549</v>
      </c>
      <c r="S25" s="759">
        <v>0.49309664694280075</v>
      </c>
      <c r="T25" s="757">
        <v>98.141932632528949</v>
      </c>
      <c r="U25" s="759">
        <v>0.21301775147928997</v>
      </c>
      <c r="V25" s="757">
        <v>87.237273451136815</v>
      </c>
      <c r="W25" s="759">
        <v>0.18934911242603547</v>
      </c>
      <c r="X25" s="757">
        <v>12.722102378290788</v>
      </c>
      <c r="Y25" s="759">
        <v>2.7613412228796843E-2</v>
      </c>
      <c r="Z25" s="757">
        <v>11.813380779841443</v>
      </c>
      <c r="AA25" s="759">
        <v>2.5641025641025633E-2</v>
      </c>
      <c r="AB25" s="841">
        <v>0.24260355029585795</v>
      </c>
      <c r="AC25" s="772" t="s">
        <v>15</v>
      </c>
      <c r="AD25" s="757">
        <v>29.987812748828283</v>
      </c>
      <c r="AE25" s="759">
        <v>6.720977596741344E-2</v>
      </c>
      <c r="AF25" s="757">
        <v>278.06880912549866</v>
      </c>
      <c r="AG25" s="759">
        <v>0.62321792260692466</v>
      </c>
      <c r="AH25" s="757">
        <v>138.12568296429998</v>
      </c>
      <c r="AI25" s="759">
        <v>0.30957230142566189</v>
      </c>
      <c r="AJ25" s="776">
        <v>446.18230483862692</v>
      </c>
      <c r="AL25" s="757">
        <v>6.3610511891453934</v>
      </c>
      <c r="AM25" s="757">
        <v>23.62676155968289</v>
      </c>
      <c r="AN25" s="757">
        <v>132.67335337360393</v>
      </c>
      <c r="AO25" s="757">
        <v>145.3954557518947</v>
      </c>
      <c r="AP25" s="757">
        <v>108.13787021547171</v>
      </c>
      <c r="AQ25" s="757">
        <v>29.987812748828286</v>
      </c>
    </row>
    <row r="26" spans="1:43" s="739" customFormat="1" ht="12.75" x14ac:dyDescent="0.2">
      <c r="A26" s="771">
        <v>97233</v>
      </c>
      <c r="B26" s="772" t="s">
        <v>16</v>
      </c>
      <c r="C26" s="757">
        <v>144.3225782722879</v>
      </c>
      <c r="D26" s="773">
        <v>0.14295953624216209</v>
      </c>
      <c r="E26" s="774"/>
      <c r="F26" s="772" t="s">
        <v>16</v>
      </c>
      <c r="G26" s="757">
        <v>126.88763593066922</v>
      </c>
      <c r="H26" s="759">
        <v>0.87919463087248317</v>
      </c>
      <c r="I26" s="757">
        <v>17.434942341618672</v>
      </c>
      <c r="J26" s="759">
        <v>0.12080536912751678</v>
      </c>
      <c r="K26" s="757">
        <v>0</v>
      </c>
      <c r="L26" s="759">
        <v>0</v>
      </c>
      <c r="M26" s="775">
        <v>144.3225782722879</v>
      </c>
      <c r="O26" s="772" t="s">
        <v>16</v>
      </c>
      <c r="P26" s="757">
        <v>1.937215815735408</v>
      </c>
      <c r="Q26" s="759">
        <v>1.3422818791946308E-2</v>
      </c>
      <c r="R26" s="757">
        <v>26.152413512428005</v>
      </c>
      <c r="S26" s="759">
        <v>0.18120805369127516</v>
      </c>
      <c r="T26" s="757">
        <v>29.058237236031118</v>
      </c>
      <c r="U26" s="759">
        <v>0.20134228187919462</v>
      </c>
      <c r="V26" s="757">
        <v>44.555963761914384</v>
      </c>
      <c r="W26" s="759">
        <v>0.3087248322147651</v>
      </c>
      <c r="X26" s="757">
        <v>32.932668867501931</v>
      </c>
      <c r="Y26" s="759">
        <v>0.22818791946308722</v>
      </c>
      <c r="Z26" s="757">
        <v>9.6860790786770394</v>
      </c>
      <c r="AA26" s="759">
        <v>6.7114093959731544E-2</v>
      </c>
      <c r="AB26" s="841">
        <v>0.60402684563758391</v>
      </c>
      <c r="AC26" s="772" t="s">
        <v>16</v>
      </c>
      <c r="AD26" s="757">
        <v>10.654686986544744</v>
      </c>
      <c r="AE26" s="759">
        <v>7.7464788732394374E-2</v>
      </c>
      <c r="AF26" s="757">
        <v>82.331672168754835</v>
      </c>
      <c r="AG26" s="759">
        <v>0.59859154929577463</v>
      </c>
      <c r="AH26" s="757">
        <v>44.555963761914384</v>
      </c>
      <c r="AI26" s="759">
        <v>0.323943661971831</v>
      </c>
      <c r="AJ26" s="776">
        <v>137.54232291721397</v>
      </c>
      <c r="AL26" s="757">
        <v>1.937215815735408</v>
      </c>
      <c r="AM26" s="757">
        <v>8.7174711708093362</v>
      </c>
      <c r="AN26" s="757">
        <v>36.807100498972751</v>
      </c>
      <c r="AO26" s="757">
        <v>45.524571669782091</v>
      </c>
      <c r="AP26" s="757">
        <v>39.712924222575865</v>
      </c>
      <c r="AQ26" s="757">
        <v>4.8430395393385197</v>
      </c>
    </row>
    <row r="27" spans="1:43" s="739" customFormat="1" ht="12.75" x14ac:dyDescent="0.2">
      <c r="A27" s="771">
        <v>97219</v>
      </c>
      <c r="B27" s="772" t="s">
        <v>31</v>
      </c>
      <c r="C27" s="757">
        <v>209.51391141323921</v>
      </c>
      <c r="D27" s="773">
        <v>0.21162889676972069</v>
      </c>
      <c r="E27" s="774"/>
      <c r="F27" s="772" t="s">
        <v>31</v>
      </c>
      <c r="G27" s="757">
        <v>187.1060064492564</v>
      </c>
      <c r="H27" s="759">
        <v>0.89304812834224589</v>
      </c>
      <c r="I27" s="757">
        <v>17.926323971186243</v>
      </c>
      <c r="J27" s="759">
        <v>8.5561497326203204E-2</v>
      </c>
      <c r="K27" s="757">
        <v>4.4815809927965597</v>
      </c>
      <c r="L27" s="759">
        <v>2.1390374331550797E-2</v>
      </c>
      <c r="M27" s="775">
        <v>209.51391141323921</v>
      </c>
      <c r="O27" s="772" t="s">
        <v>31</v>
      </c>
      <c r="P27" s="757">
        <v>6.7223714891948401</v>
      </c>
      <c r="Q27" s="759">
        <v>3.20855614973262E-2</v>
      </c>
      <c r="R27" s="757">
        <v>75.066481629342377</v>
      </c>
      <c r="S27" s="759">
        <v>0.35828877005347587</v>
      </c>
      <c r="T27" s="757">
        <v>47.056600424363879</v>
      </c>
      <c r="U27" s="759">
        <v>0.22459893048128338</v>
      </c>
      <c r="V27" s="757">
        <v>57.140157658156141</v>
      </c>
      <c r="W27" s="759">
        <v>0.27272727272727271</v>
      </c>
      <c r="X27" s="757">
        <v>14.56513822658882</v>
      </c>
      <c r="Y27" s="759">
        <v>6.9518716577540093E-2</v>
      </c>
      <c r="Z27" s="757">
        <v>8.9631619855931195</v>
      </c>
      <c r="AA27" s="759">
        <v>4.2780748663101595E-2</v>
      </c>
      <c r="AB27" s="841">
        <v>0.38502673796791442</v>
      </c>
      <c r="AC27" s="772" t="s">
        <v>31</v>
      </c>
      <c r="AD27" s="757">
        <v>30.250671701376781</v>
      </c>
      <c r="AE27" s="759">
        <v>0.14594594594594595</v>
      </c>
      <c r="AF27" s="757">
        <v>129.96584879110026</v>
      </c>
      <c r="AG27" s="759">
        <v>0.62702702702702717</v>
      </c>
      <c r="AH27" s="757">
        <v>47.056600424363879</v>
      </c>
      <c r="AI27" s="759">
        <v>0.22702702702702704</v>
      </c>
      <c r="AJ27" s="776">
        <v>207.2731209168409</v>
      </c>
      <c r="AL27" s="757">
        <v>6.7223714891948401</v>
      </c>
      <c r="AM27" s="757">
        <v>23.528300212181939</v>
      </c>
      <c r="AN27" s="757">
        <v>82.909248366736364</v>
      </c>
      <c r="AO27" s="757">
        <v>47.056600424363879</v>
      </c>
      <c r="AP27" s="757">
        <v>26.88948595677936</v>
      </c>
      <c r="AQ27" s="757">
        <v>20.167114467584518</v>
      </c>
    </row>
    <row r="28" spans="1:43" s="739" customFormat="1" ht="12.75" x14ac:dyDescent="0.2">
      <c r="A28" s="771">
        <v>97225</v>
      </c>
      <c r="B28" s="784" t="s">
        <v>20</v>
      </c>
      <c r="C28" s="757">
        <v>561.09177048468973</v>
      </c>
      <c r="D28" s="785">
        <v>0.22548056679591391</v>
      </c>
      <c r="E28" s="774"/>
      <c r="F28" s="784" t="s">
        <v>20</v>
      </c>
      <c r="G28" s="757">
        <v>471.80581035731029</v>
      </c>
      <c r="H28" s="754">
        <v>0.8408710217755444</v>
      </c>
      <c r="I28" s="757">
        <v>56.391132712029119</v>
      </c>
      <c r="J28" s="754">
        <v>0.10050251256281408</v>
      </c>
      <c r="K28" s="757">
        <v>32.894827415350321</v>
      </c>
      <c r="L28" s="754">
        <v>5.8626465661641543E-2</v>
      </c>
      <c r="M28" s="775">
        <v>561.09177048468973</v>
      </c>
      <c r="O28" s="784" t="s">
        <v>20</v>
      </c>
      <c r="P28" s="757">
        <v>40.413645110287533</v>
      </c>
      <c r="Q28" s="754">
        <v>7.2026800670016752E-2</v>
      </c>
      <c r="R28" s="757">
        <v>183.27118131409463</v>
      </c>
      <c r="S28" s="754">
        <v>0.3266331658291457</v>
      </c>
      <c r="T28" s="757">
        <v>108.08300436472248</v>
      </c>
      <c r="U28" s="754">
        <v>0.19262981574539365</v>
      </c>
      <c r="V28" s="757">
        <v>62.970098195099183</v>
      </c>
      <c r="W28" s="754">
        <v>0.11222780569514237</v>
      </c>
      <c r="X28" s="757">
        <v>155.07561495808008</v>
      </c>
      <c r="Y28" s="754">
        <v>0.27638190954773872</v>
      </c>
      <c r="Z28" s="757">
        <v>11.278226542405823</v>
      </c>
      <c r="AA28" s="754">
        <v>2.0100502512562814E-2</v>
      </c>
      <c r="AB28" s="841">
        <v>0.40871021775544392</v>
      </c>
      <c r="AC28" s="784" t="s">
        <v>20</v>
      </c>
      <c r="AD28" s="757">
        <v>100.56418666978526</v>
      </c>
      <c r="AE28" s="754">
        <v>0.18353344768439103</v>
      </c>
      <c r="AF28" s="757">
        <v>272.55714144147413</v>
      </c>
      <c r="AG28" s="754">
        <v>0.49742710120068612</v>
      </c>
      <c r="AH28" s="757">
        <v>174.81251140729026</v>
      </c>
      <c r="AI28" s="754">
        <v>0.31903945111492277</v>
      </c>
      <c r="AJ28" s="776">
        <v>547.93383951854969</v>
      </c>
      <c r="AL28" s="757">
        <v>25.376009720413109</v>
      </c>
      <c r="AM28" s="757">
        <v>75.188176949372149</v>
      </c>
      <c r="AN28" s="757">
        <v>201.12837333957054</v>
      </c>
      <c r="AO28" s="757">
        <v>71.428768101903572</v>
      </c>
      <c r="AP28" s="757">
        <v>154.13576274621292</v>
      </c>
      <c r="AQ28" s="757">
        <v>20.676748661077344</v>
      </c>
    </row>
    <row r="29" spans="1:43" s="739" customFormat="1" ht="12.75" x14ac:dyDescent="0.2">
      <c r="A29" s="777"/>
      <c r="B29" s="778" t="s">
        <v>37</v>
      </c>
      <c r="C29" s="779">
        <v>2165.5304543583657</v>
      </c>
      <c r="D29" s="780">
        <v>0.17379661499664245</v>
      </c>
      <c r="E29" s="774"/>
      <c r="F29" s="778" t="s">
        <v>37</v>
      </c>
      <c r="G29" s="779">
        <v>1758.0017255362573</v>
      </c>
      <c r="H29" s="760">
        <v>0.81181113015431716</v>
      </c>
      <c r="I29" s="779">
        <v>346.70355674915015</v>
      </c>
      <c r="J29" s="760">
        <v>0.16010098405744949</v>
      </c>
      <c r="K29" s="779">
        <v>60.82517207295848</v>
      </c>
      <c r="L29" s="760">
        <v>2.8087885788233173E-2</v>
      </c>
      <c r="M29" s="775">
        <v>2165.5304543583661</v>
      </c>
      <c r="O29" s="778" t="s">
        <v>37</v>
      </c>
      <c r="P29" s="779">
        <v>110.05857252396886</v>
      </c>
      <c r="Q29" s="760">
        <v>5.0822916067730199E-2</v>
      </c>
      <c r="R29" s="779">
        <v>745.743827757237</v>
      </c>
      <c r="S29" s="760">
        <v>0.34437004857463277</v>
      </c>
      <c r="T29" s="779">
        <v>498.54376985481201</v>
      </c>
      <c r="U29" s="760">
        <v>0.23021785209782594</v>
      </c>
      <c r="V29" s="779">
        <v>480.45493680439853</v>
      </c>
      <c r="W29" s="760">
        <v>0.22186477952200151</v>
      </c>
      <c r="X29" s="779">
        <v>287.07016373237002</v>
      </c>
      <c r="Y29" s="760">
        <v>0.13256343874296947</v>
      </c>
      <c r="Z29" s="779">
        <v>43.659183685579272</v>
      </c>
      <c r="AA29" s="760">
        <v>2.0160964994840141E-2</v>
      </c>
      <c r="AB29" s="841">
        <v>0.37458918325981111</v>
      </c>
      <c r="AC29" s="778" t="s">
        <v>37</v>
      </c>
      <c r="AD29" s="779">
        <v>278.11584342428864</v>
      </c>
      <c r="AE29" s="760">
        <v>0.14198716053231583</v>
      </c>
      <c r="AF29" s="779">
        <v>1087.1801952310361</v>
      </c>
      <c r="AG29" s="760">
        <v>0.55504075930088637</v>
      </c>
      <c r="AH29" s="779">
        <v>593.44334581874091</v>
      </c>
      <c r="AI29" s="760">
        <v>0.30297208016679783</v>
      </c>
      <c r="AJ29" s="781">
        <v>1958.7393844740657</v>
      </c>
      <c r="AL29" s="779">
        <v>78.650369342723721</v>
      </c>
      <c r="AM29" s="779">
        <v>199.46547408156491</v>
      </c>
      <c r="AN29" s="779">
        <v>593.47646286037616</v>
      </c>
      <c r="AO29" s="779">
        <v>493.70373237065991</v>
      </c>
      <c r="AP29" s="779">
        <v>487.2859702358603</v>
      </c>
      <c r="AQ29" s="779">
        <v>106.1573755828806</v>
      </c>
    </row>
    <row r="30" spans="1:43" s="739" customFormat="1" ht="13.5" thickBot="1" x14ac:dyDescent="0.25">
      <c r="A30" s="777"/>
      <c r="B30" s="786" t="s">
        <v>282</v>
      </c>
      <c r="C30" s="787">
        <v>8497.782108128049</v>
      </c>
      <c r="D30" s="788">
        <v>0.15817500330080261</v>
      </c>
      <c r="E30" s="804">
        <v>0.28252279049310786</v>
      </c>
      <c r="F30" s="786" t="s">
        <v>282</v>
      </c>
      <c r="G30" s="787">
        <v>6438.5531949183687</v>
      </c>
      <c r="H30" s="756">
        <v>0.75767454530988187</v>
      </c>
      <c r="I30" s="787">
        <v>1912.5230320584658</v>
      </c>
      <c r="J30" s="756">
        <v>0.22506143458646174</v>
      </c>
      <c r="K30" s="787">
        <v>146.70588115121546</v>
      </c>
      <c r="L30" s="756">
        <v>1.7264020103656536E-2</v>
      </c>
      <c r="M30" s="775">
        <v>8497.782108128049</v>
      </c>
      <c r="O30" s="786" t="s">
        <v>282</v>
      </c>
      <c r="P30" s="787">
        <v>379.44243534854888</v>
      </c>
      <c r="Q30" s="756">
        <v>4.4651937472674867E-2</v>
      </c>
      <c r="R30" s="787">
        <v>1615.4589689444551</v>
      </c>
      <c r="S30" s="756">
        <v>0.1901035997850879</v>
      </c>
      <c r="T30" s="787">
        <v>3029.9951276792217</v>
      </c>
      <c r="U30" s="756">
        <v>0.35656305246766207</v>
      </c>
      <c r="V30" s="787">
        <v>2211.3140279057106</v>
      </c>
      <c r="W30" s="756">
        <v>0.26022249097098049</v>
      </c>
      <c r="X30" s="787">
        <v>951.79815437229763</v>
      </c>
      <c r="Y30" s="756">
        <v>0.11200547887217673</v>
      </c>
      <c r="Z30" s="787">
        <v>309.7733938778162</v>
      </c>
      <c r="AA30" s="756">
        <v>3.6453440431418078E-2</v>
      </c>
      <c r="AB30" s="841">
        <v>0.40868141027457527</v>
      </c>
      <c r="AC30" s="786" t="s">
        <v>282</v>
      </c>
      <c r="AD30" s="787">
        <v>694.98154747914964</v>
      </c>
      <c r="AE30" s="756">
        <v>8.7715274221108031E-2</v>
      </c>
      <c r="AF30" s="787">
        <v>4602.2681944887099</v>
      </c>
      <c r="AG30" s="756">
        <v>0.58086321598455415</v>
      </c>
      <c r="AH30" s="787">
        <v>2625.9033650642959</v>
      </c>
      <c r="AI30" s="756">
        <v>0.33142150979433788</v>
      </c>
      <c r="AJ30" s="805">
        <v>7923.1531070321553</v>
      </c>
      <c r="AL30" s="787">
        <v>108.40435303888563</v>
      </c>
      <c r="AM30" s="787">
        <v>586.57719444026407</v>
      </c>
      <c r="AN30" s="787">
        <v>2104.4081557913109</v>
      </c>
      <c r="AO30" s="787">
        <v>2497.8600386973994</v>
      </c>
      <c r="AP30" s="787">
        <v>2083.8409110615321</v>
      </c>
      <c r="AQ30" s="787">
        <v>542.06245400276384</v>
      </c>
    </row>
    <row r="31" spans="1:43" s="739" customFormat="1" ht="12.75" x14ac:dyDescent="0.2">
      <c r="A31" s="771">
        <v>97210</v>
      </c>
      <c r="B31" s="801" t="s">
        <v>33</v>
      </c>
      <c r="C31" s="757">
        <v>1374.0172021256101</v>
      </c>
      <c r="D31" s="802">
        <v>0.14869695263353122</v>
      </c>
      <c r="E31" s="774"/>
      <c r="F31" s="801" t="s">
        <v>33</v>
      </c>
      <c r="G31" s="757">
        <v>825.38907900084064</v>
      </c>
      <c r="H31" s="759">
        <v>0.60071233294893278</v>
      </c>
      <c r="I31" s="757">
        <v>488.42128346263456</v>
      </c>
      <c r="J31" s="758">
        <v>0.35546955504417616</v>
      </c>
      <c r="K31" s="757">
        <v>60.206839662135131</v>
      </c>
      <c r="L31" s="758">
        <v>4.3818112006891105E-2</v>
      </c>
      <c r="M31" s="775">
        <v>1374.0172021256103</v>
      </c>
      <c r="O31" s="801" t="s">
        <v>33</v>
      </c>
      <c r="P31" s="757">
        <v>105.29664416466463</v>
      </c>
      <c r="Q31" s="758">
        <v>7.6634152761530419E-2</v>
      </c>
      <c r="R31" s="757">
        <v>332.72741034481544</v>
      </c>
      <c r="S31" s="758">
        <v>0.24215665555721194</v>
      </c>
      <c r="T31" s="757">
        <v>532.17432176647128</v>
      </c>
      <c r="U31" s="758">
        <v>0.38731270681560281</v>
      </c>
      <c r="V31" s="757">
        <v>330.94876590531663</v>
      </c>
      <c r="W31" s="758">
        <v>0.24086217071615812</v>
      </c>
      <c r="X31" s="757">
        <v>60.209981764545233</v>
      </c>
      <c r="Y31" s="758">
        <v>4.382039880679816E-2</v>
      </c>
      <c r="Z31" s="757">
        <v>12.66007817979699</v>
      </c>
      <c r="AA31" s="758">
        <v>9.2139153426986208E-3</v>
      </c>
      <c r="AB31" s="841">
        <v>0.29389648486565489</v>
      </c>
      <c r="AC31" s="801" t="s">
        <v>33</v>
      </c>
      <c r="AD31" s="757">
        <v>47.629492457695846</v>
      </c>
      <c r="AE31" s="758">
        <v>3.5373270041150547E-2</v>
      </c>
      <c r="AF31" s="757">
        <v>666.94171739533306</v>
      </c>
      <c r="AG31" s="758">
        <v>0.49532145428776053</v>
      </c>
      <c r="AH31" s="757">
        <v>631.91138568556153</v>
      </c>
      <c r="AI31" s="758">
        <v>0.46930527567108893</v>
      </c>
      <c r="AJ31" s="806">
        <v>1346.4825955385904</v>
      </c>
      <c r="AL31" s="757">
        <v>20.03111150640845</v>
      </c>
      <c r="AM31" s="757">
        <v>27.5983809512874</v>
      </c>
      <c r="AN31" s="757">
        <v>238.16306577981689</v>
      </c>
      <c r="AO31" s="757">
        <v>428.77865161551614</v>
      </c>
      <c r="AP31" s="757">
        <v>548.52807963442388</v>
      </c>
      <c r="AQ31" s="757">
        <v>83.38330605113768</v>
      </c>
    </row>
    <row r="32" spans="1:43" s="739" customFormat="1" ht="12.75" x14ac:dyDescent="0.2">
      <c r="A32" s="771">
        <v>97217</v>
      </c>
      <c r="B32" s="772" t="s">
        <v>14</v>
      </c>
      <c r="C32" s="757">
        <v>765.81234433998941</v>
      </c>
      <c r="D32" s="773">
        <v>0.17448737106969869</v>
      </c>
      <c r="E32" s="774"/>
      <c r="F32" s="772" t="s">
        <v>14</v>
      </c>
      <c r="G32" s="757">
        <v>556.23205295770947</v>
      </c>
      <c r="H32" s="759">
        <v>0.72632944228274965</v>
      </c>
      <c r="I32" s="757">
        <v>192.69467548892081</v>
      </c>
      <c r="J32" s="759">
        <v>0.25162127107652404</v>
      </c>
      <c r="K32" s="757">
        <v>16.885615893359038</v>
      </c>
      <c r="L32" s="759">
        <v>2.2049286640726331E-2</v>
      </c>
      <c r="M32" s="775">
        <v>765.81234433998929</v>
      </c>
      <c r="O32" s="772" t="s">
        <v>14</v>
      </c>
      <c r="P32" s="757">
        <v>125.15221191548466</v>
      </c>
      <c r="Q32" s="759">
        <v>0.16342412451361868</v>
      </c>
      <c r="R32" s="757">
        <v>26.81833112474671</v>
      </c>
      <c r="S32" s="759">
        <v>3.5019455252918288E-2</v>
      </c>
      <c r="T32" s="757">
        <v>113.23295363781943</v>
      </c>
      <c r="U32" s="759">
        <v>0.1478599221789883</v>
      </c>
      <c r="V32" s="757">
        <v>430.08656951908608</v>
      </c>
      <c r="W32" s="759">
        <v>0.56160830090791169</v>
      </c>
      <c r="X32" s="757">
        <v>10.925986754526438</v>
      </c>
      <c r="Y32" s="759">
        <v>1.4267185473411154E-2</v>
      </c>
      <c r="Z32" s="757">
        <v>59.596291388326023</v>
      </c>
      <c r="AA32" s="759">
        <v>7.7821011673151752E-2</v>
      </c>
      <c r="AB32" s="841">
        <v>0.65369649805447461</v>
      </c>
      <c r="AC32" s="772" t="s">
        <v>14</v>
      </c>
      <c r="AD32" s="757">
        <v>64.562649004019846</v>
      </c>
      <c r="AE32" s="759">
        <v>8.4306095979247708E-2</v>
      </c>
      <c r="AF32" s="757">
        <v>356.58447680681741</v>
      </c>
      <c r="AG32" s="759">
        <v>0.46562905317769132</v>
      </c>
      <c r="AH32" s="757">
        <v>344.66521852915218</v>
      </c>
      <c r="AI32" s="759">
        <v>0.45006485084306097</v>
      </c>
      <c r="AJ32" s="776">
        <v>765.81234433998941</v>
      </c>
      <c r="AL32" s="757">
        <v>2.979814569416301</v>
      </c>
      <c r="AM32" s="757">
        <v>61.582834434603548</v>
      </c>
      <c r="AN32" s="757">
        <v>173.82251654928422</v>
      </c>
      <c r="AO32" s="757">
        <v>182.76196025753316</v>
      </c>
      <c r="AP32" s="757">
        <v>288.04874171024244</v>
      </c>
      <c r="AQ32" s="757">
        <v>56.616476818909717</v>
      </c>
    </row>
    <row r="33" spans="1:43" s="739" customFormat="1" ht="12.75" x14ac:dyDescent="0.2">
      <c r="A33" s="771">
        <v>97220</v>
      </c>
      <c r="B33" s="772" t="s">
        <v>28</v>
      </c>
      <c r="C33" s="757">
        <v>1117.2828040723384</v>
      </c>
      <c r="D33" s="773">
        <v>0.16449940190075413</v>
      </c>
      <c r="E33" s="774"/>
      <c r="F33" s="772" t="s">
        <v>28</v>
      </c>
      <c r="G33" s="757">
        <v>636.29155962487243</v>
      </c>
      <c r="H33" s="759">
        <v>0.56949910739311416</v>
      </c>
      <c r="I33" s="757">
        <v>460.95433666332906</v>
      </c>
      <c r="J33" s="759">
        <v>0.41256728823106864</v>
      </c>
      <c r="K33" s="757">
        <v>20.036907784136819</v>
      </c>
      <c r="L33" s="759">
        <v>1.793360437581704E-2</v>
      </c>
      <c r="M33" s="775">
        <v>1117.2828040723384</v>
      </c>
      <c r="O33" s="772" t="s">
        <v>28</v>
      </c>
      <c r="P33" s="757">
        <v>20.03359652585868</v>
      </c>
      <c r="Q33" s="759">
        <v>1.7930640705145592E-2</v>
      </c>
      <c r="R33" s="757">
        <v>220.45049806135185</v>
      </c>
      <c r="S33" s="759">
        <v>0.19730948803457893</v>
      </c>
      <c r="T33" s="757">
        <v>613.75680866862081</v>
      </c>
      <c r="U33" s="759">
        <v>0.54932986208287082</v>
      </c>
      <c r="V33" s="757">
        <v>230.47921842277972</v>
      </c>
      <c r="W33" s="759">
        <v>0.20628547900559774</v>
      </c>
      <c r="X33" s="757">
        <v>25.052748618892878</v>
      </c>
      <c r="Y33" s="759">
        <v>2.2422925088956117E-2</v>
      </c>
      <c r="Z33" s="757">
        <v>7.5099337748344501</v>
      </c>
      <c r="AA33" s="759">
        <v>6.7216050828508228E-3</v>
      </c>
      <c r="AB33" s="841">
        <v>0.23543000917740467</v>
      </c>
      <c r="AC33" s="772" t="s">
        <v>28</v>
      </c>
      <c r="AD33" s="757">
        <v>40.098983353508515</v>
      </c>
      <c r="AE33" s="759">
        <v>3.6628965255217437E-2</v>
      </c>
      <c r="AF33" s="757">
        <v>551.09477741494425</v>
      </c>
      <c r="AG33" s="759">
        <v>0.50340506831073006</v>
      </c>
      <c r="AH33" s="757">
        <v>503.54050415312599</v>
      </c>
      <c r="AI33" s="759">
        <v>0.45996596643405241</v>
      </c>
      <c r="AJ33" s="776">
        <v>1094.7342649215789</v>
      </c>
      <c r="AL33" s="757">
        <v>0</v>
      </c>
      <c r="AM33" s="757">
        <v>40.098983353508515</v>
      </c>
      <c r="AN33" s="757">
        <v>227.98759840306633</v>
      </c>
      <c r="AO33" s="757">
        <v>323.10717901187792</v>
      </c>
      <c r="AP33" s="757">
        <v>395.86269638127726</v>
      </c>
      <c r="AQ33" s="757">
        <v>107.67780777184872</v>
      </c>
    </row>
    <row r="34" spans="1:43" s="739" customFormat="1" ht="12.75" x14ac:dyDescent="0.2">
      <c r="A34" s="771">
        <v>97226</v>
      </c>
      <c r="B34" s="772" t="s">
        <v>21</v>
      </c>
      <c r="C34" s="757">
        <v>479.26953710929462</v>
      </c>
      <c r="D34" s="773">
        <v>0.11934436645064636</v>
      </c>
      <c r="E34" s="774"/>
      <c r="F34" s="772" t="s">
        <v>21</v>
      </c>
      <c r="G34" s="757">
        <v>355.33942797119329</v>
      </c>
      <c r="H34" s="759">
        <v>0.74141876430205944</v>
      </c>
      <c r="I34" s="757">
        <v>104.18902980636841</v>
      </c>
      <c r="J34" s="759">
        <v>0.21739130434782608</v>
      </c>
      <c r="K34" s="757">
        <v>19.741079331732958</v>
      </c>
      <c r="L34" s="759">
        <v>4.1189931350114409E-2</v>
      </c>
      <c r="M34" s="775">
        <v>479.26953710929467</v>
      </c>
      <c r="O34" s="772" t="s">
        <v>21</v>
      </c>
      <c r="P34" s="757">
        <v>58.12651136565816</v>
      </c>
      <c r="Q34" s="759">
        <v>0.12128146453089246</v>
      </c>
      <c r="R34" s="757">
        <v>42.77233855208808</v>
      </c>
      <c r="S34" s="759">
        <v>8.924485125858124E-2</v>
      </c>
      <c r="T34" s="757">
        <v>230.31259220355119</v>
      </c>
      <c r="U34" s="759">
        <v>0.4805491990846682</v>
      </c>
      <c r="V34" s="757">
        <v>67.997051031524634</v>
      </c>
      <c r="W34" s="759">
        <v>0.14187643020594964</v>
      </c>
      <c r="X34" s="757">
        <v>80.06104395647256</v>
      </c>
      <c r="Y34" s="759">
        <v>0.16704805491990848</v>
      </c>
      <c r="Z34" s="757">
        <v>0</v>
      </c>
      <c r="AA34" s="759">
        <v>0</v>
      </c>
      <c r="AB34" s="841">
        <v>0.30892448512585813</v>
      </c>
      <c r="AC34" s="772" t="s">
        <v>21</v>
      </c>
      <c r="AD34" s="757">
        <v>20.837805961273681</v>
      </c>
      <c r="AE34" s="759">
        <v>4.3981481481481489E-2</v>
      </c>
      <c r="AF34" s="757">
        <v>287.34237693966861</v>
      </c>
      <c r="AG34" s="759">
        <v>0.60648148148148151</v>
      </c>
      <c r="AH34" s="757">
        <v>165.6057210606487</v>
      </c>
      <c r="AI34" s="759">
        <v>0.34953703703703703</v>
      </c>
      <c r="AJ34" s="776">
        <v>473.78590396159098</v>
      </c>
      <c r="AL34" s="757">
        <v>4.3869065181628804</v>
      </c>
      <c r="AM34" s="757">
        <v>16.450899443110799</v>
      </c>
      <c r="AN34" s="757">
        <v>112.96284284269414</v>
      </c>
      <c r="AO34" s="757">
        <v>174.37953409697448</v>
      </c>
      <c r="AP34" s="757">
        <v>146.96136835845647</v>
      </c>
      <c r="AQ34" s="757">
        <v>18.64435270219224</v>
      </c>
    </row>
    <row r="35" spans="1:43" s="739" customFormat="1" ht="12.75" x14ac:dyDescent="0.2">
      <c r="A35" s="771">
        <v>97232</v>
      </c>
      <c r="B35" s="784" t="s">
        <v>26</v>
      </c>
      <c r="C35" s="757">
        <v>1298</v>
      </c>
      <c r="D35" s="785">
        <v>0.22872246696035242</v>
      </c>
      <c r="E35" s="774"/>
      <c r="F35" s="784" t="s">
        <v>26</v>
      </c>
      <c r="G35" s="757">
        <v>1141</v>
      </c>
      <c r="H35" s="754">
        <v>0.87904468412942993</v>
      </c>
      <c r="I35" s="757">
        <v>134</v>
      </c>
      <c r="J35" s="754">
        <v>0.10323574730354391</v>
      </c>
      <c r="K35" s="757">
        <v>23</v>
      </c>
      <c r="L35" s="754">
        <v>1.7719568567026195E-2</v>
      </c>
      <c r="M35" s="775">
        <v>1298</v>
      </c>
      <c r="O35" s="784" t="s">
        <v>26</v>
      </c>
      <c r="P35" s="757">
        <v>22</v>
      </c>
      <c r="Q35" s="754">
        <v>1.6949152542372881E-2</v>
      </c>
      <c r="R35" s="757">
        <v>379</v>
      </c>
      <c r="S35" s="754">
        <v>0.29198767334360554</v>
      </c>
      <c r="T35" s="757">
        <v>533</v>
      </c>
      <c r="U35" s="754">
        <v>0.41063174114021572</v>
      </c>
      <c r="V35" s="757">
        <v>248</v>
      </c>
      <c r="W35" s="754">
        <v>0.19106317411402157</v>
      </c>
      <c r="X35" s="757">
        <v>16</v>
      </c>
      <c r="Y35" s="754">
        <v>1.2326656394453005E-2</v>
      </c>
      <c r="Z35" s="757">
        <v>100</v>
      </c>
      <c r="AA35" s="754">
        <v>7.7041602465331274E-2</v>
      </c>
      <c r="AB35" s="841">
        <v>0.28043143297380585</v>
      </c>
      <c r="AC35" s="784" t="s">
        <v>26</v>
      </c>
      <c r="AD35" s="757">
        <v>107</v>
      </c>
      <c r="AE35" s="754">
        <v>8.7133550488599346E-2</v>
      </c>
      <c r="AF35" s="757">
        <v>570</v>
      </c>
      <c r="AG35" s="754">
        <v>0.46416938110749184</v>
      </c>
      <c r="AH35" s="757">
        <v>551</v>
      </c>
      <c r="AI35" s="754">
        <v>0.44869706840390877</v>
      </c>
      <c r="AJ35" s="776">
        <v>1228</v>
      </c>
      <c r="AL35" s="757">
        <v>25</v>
      </c>
      <c r="AM35" s="757">
        <v>82</v>
      </c>
      <c r="AN35" s="757">
        <v>206</v>
      </c>
      <c r="AO35" s="757">
        <v>364</v>
      </c>
      <c r="AP35" s="757">
        <v>399</v>
      </c>
      <c r="AQ35" s="757">
        <v>152</v>
      </c>
    </row>
    <row r="36" spans="1:43" s="739" customFormat="1" ht="12.75" x14ac:dyDescent="0.2">
      <c r="A36" s="777"/>
      <c r="B36" s="778" t="s">
        <v>38</v>
      </c>
      <c r="C36" s="779">
        <v>5034.3818876472324</v>
      </c>
      <c r="D36" s="780">
        <v>0.16718753673381051</v>
      </c>
      <c r="E36" s="774"/>
      <c r="F36" s="778" t="s">
        <v>38</v>
      </c>
      <c r="G36" s="779">
        <v>3514.2521195546155</v>
      </c>
      <c r="H36" s="760">
        <v>0.6980503660593308</v>
      </c>
      <c r="I36" s="779">
        <v>1380.2593254212527</v>
      </c>
      <c r="J36" s="760">
        <v>0.27416659209107058</v>
      </c>
      <c r="K36" s="779">
        <v>139.87044267136395</v>
      </c>
      <c r="L36" s="760">
        <v>2.7783041849598539E-2</v>
      </c>
      <c r="M36" s="775">
        <v>5034.3818876472324</v>
      </c>
      <c r="O36" s="778" t="s">
        <v>38</v>
      </c>
      <c r="P36" s="779">
        <v>330.60896397166613</v>
      </c>
      <c r="Q36" s="760">
        <v>6.5670219572113733E-2</v>
      </c>
      <c r="R36" s="779">
        <v>1001.768578083002</v>
      </c>
      <c r="S36" s="760">
        <v>0.19898541676804904</v>
      </c>
      <c r="T36" s="779">
        <v>2022.4766762764627</v>
      </c>
      <c r="U36" s="760">
        <v>0.40173286838628103</v>
      </c>
      <c r="V36" s="779">
        <v>1307.5116048787072</v>
      </c>
      <c r="W36" s="760">
        <v>0.25971641287025199</v>
      </c>
      <c r="X36" s="779">
        <v>192.2497610944371</v>
      </c>
      <c r="Y36" s="760">
        <v>3.8187361504330199E-2</v>
      </c>
      <c r="Z36" s="779">
        <v>179.76630334295746</v>
      </c>
      <c r="AA36" s="760">
        <v>3.5707720898974039E-2</v>
      </c>
      <c r="AB36" s="841">
        <v>0.33361149527355621</v>
      </c>
      <c r="AC36" s="778" t="s">
        <v>38</v>
      </c>
      <c r="AD36" s="779">
        <v>280.1289307764979</v>
      </c>
      <c r="AE36" s="760">
        <v>5.7066506798452328E-2</v>
      </c>
      <c r="AF36" s="779">
        <v>2431.9633485567633</v>
      </c>
      <c r="AG36" s="760">
        <v>0.49542777527227477</v>
      </c>
      <c r="AH36" s="779">
        <v>2196.7228294284882</v>
      </c>
      <c r="AI36" s="760">
        <v>0.44750571792927279</v>
      </c>
      <c r="AJ36" s="781">
        <v>4908.8151087617498</v>
      </c>
      <c r="AL36" s="779">
        <v>52.39783259398763</v>
      </c>
      <c r="AM36" s="779">
        <v>227.73109818251027</v>
      </c>
      <c r="AN36" s="779">
        <v>958.93602357486168</v>
      </c>
      <c r="AO36" s="779">
        <v>1473.0273249819018</v>
      </c>
      <c r="AP36" s="779">
        <v>1778.4008860843999</v>
      </c>
      <c r="AQ36" s="779">
        <v>418.32194334408837</v>
      </c>
    </row>
    <row r="37" spans="1:43" s="739" customFormat="1" ht="12.75" x14ac:dyDescent="0.2">
      <c r="A37" s="771">
        <v>97202</v>
      </c>
      <c r="B37" s="782" t="s">
        <v>0</v>
      </c>
      <c r="C37" s="757">
        <v>287.32913446171</v>
      </c>
      <c r="D37" s="783">
        <v>0.12368037481977345</v>
      </c>
      <c r="E37" s="774"/>
      <c r="F37" s="782" t="s">
        <v>0</v>
      </c>
      <c r="G37" s="757">
        <v>180.75614640682119</v>
      </c>
      <c r="H37" s="761">
        <v>0.62909090909090903</v>
      </c>
      <c r="I37" s="757">
        <v>99.259155541318009</v>
      </c>
      <c r="J37" s="761">
        <v>0.34545454545454551</v>
      </c>
      <c r="K37" s="757">
        <v>7.3138325135707998</v>
      </c>
      <c r="L37" s="761">
        <v>2.5454545454545455E-2</v>
      </c>
      <c r="M37" s="775">
        <v>287.32913446171</v>
      </c>
      <c r="O37" s="782" t="s">
        <v>0</v>
      </c>
      <c r="P37" s="757">
        <v>3.1344996486732004</v>
      </c>
      <c r="Q37" s="761">
        <v>1.090909090909091E-2</v>
      </c>
      <c r="R37" s="757">
        <v>29.255330054283203</v>
      </c>
      <c r="S37" s="761">
        <v>0.10181818181818182</v>
      </c>
      <c r="T37" s="757">
        <v>74.183158351932391</v>
      </c>
      <c r="U37" s="761">
        <v>0.25818181818181818</v>
      </c>
      <c r="V37" s="757">
        <v>156.72498243365999</v>
      </c>
      <c r="W37" s="761">
        <v>0.54545454545454541</v>
      </c>
      <c r="X37" s="757">
        <v>15.672498243365999</v>
      </c>
      <c r="Y37" s="761">
        <v>5.4545454545454543E-2</v>
      </c>
      <c r="Z37" s="757">
        <v>8.3586657297952005</v>
      </c>
      <c r="AA37" s="761">
        <v>2.9090909090909094E-2</v>
      </c>
      <c r="AB37" s="841">
        <v>0.62909090909090903</v>
      </c>
      <c r="AC37" s="782" t="s">
        <v>0</v>
      </c>
      <c r="AD37" s="757">
        <v>11.493165378468399</v>
      </c>
      <c r="AE37" s="761">
        <v>4.0293040293040289E-2</v>
      </c>
      <c r="AF37" s="757">
        <v>179.7113131905968</v>
      </c>
      <c r="AG37" s="761">
        <v>0.63003663003663002</v>
      </c>
      <c r="AH37" s="757">
        <v>94.034989460196002</v>
      </c>
      <c r="AI37" s="761">
        <v>0.32967032967032966</v>
      </c>
      <c r="AJ37" s="776">
        <v>285.23946802926122</v>
      </c>
      <c r="AL37" s="757">
        <v>0</v>
      </c>
      <c r="AM37" s="757">
        <v>11.493165378468399</v>
      </c>
      <c r="AN37" s="757">
        <v>92.990156243971597</v>
      </c>
      <c r="AO37" s="757">
        <v>86.721156946625214</v>
      </c>
      <c r="AP37" s="757">
        <v>73.138325135708001</v>
      </c>
      <c r="AQ37" s="757">
        <v>20.896664324488</v>
      </c>
    </row>
    <row r="38" spans="1:43" s="739" customFormat="1" ht="12.75" x14ac:dyDescent="0.2">
      <c r="A38" s="771">
        <v>97206</v>
      </c>
      <c r="B38" s="772" t="s">
        <v>5</v>
      </c>
      <c r="C38" s="757">
        <v>333.3513032887389</v>
      </c>
      <c r="D38" s="773">
        <v>9.6524398163917446E-2</v>
      </c>
      <c r="E38" s="774"/>
      <c r="F38" s="772" t="s">
        <v>5</v>
      </c>
      <c r="G38" s="757">
        <v>212.13264754737932</v>
      </c>
      <c r="H38" s="759">
        <v>0.63636363636363646</v>
      </c>
      <c r="I38" s="757">
        <v>116.16787841880296</v>
      </c>
      <c r="J38" s="759">
        <v>0.34848484848484851</v>
      </c>
      <c r="K38" s="757">
        <v>5.0507773225566499</v>
      </c>
      <c r="L38" s="759">
        <v>1.515151515151515E-2</v>
      </c>
      <c r="M38" s="775">
        <v>333.3513032887389</v>
      </c>
      <c r="O38" s="772" t="s">
        <v>5</v>
      </c>
      <c r="P38" s="757">
        <v>21.213264754737931</v>
      </c>
      <c r="Q38" s="759">
        <v>6.3636363636363644E-2</v>
      </c>
      <c r="R38" s="757">
        <v>53.538239619100487</v>
      </c>
      <c r="S38" s="759">
        <v>0.16060606060606059</v>
      </c>
      <c r="T38" s="757">
        <v>150.51316421218817</v>
      </c>
      <c r="U38" s="759">
        <v>0.45151515151515154</v>
      </c>
      <c r="V38" s="757">
        <v>91.924147270531037</v>
      </c>
      <c r="W38" s="759">
        <v>0.27575757575757576</v>
      </c>
      <c r="X38" s="757">
        <v>13.13202103864729</v>
      </c>
      <c r="Y38" s="759">
        <v>3.9393939393939391E-2</v>
      </c>
      <c r="Z38" s="757">
        <v>3.0304663935339899</v>
      </c>
      <c r="AA38" s="759">
        <v>9.0909090909090905E-3</v>
      </c>
      <c r="AB38" s="841">
        <v>0.32424242424242422</v>
      </c>
      <c r="AC38" s="772" t="s">
        <v>5</v>
      </c>
      <c r="AD38" s="757">
        <v>16.16248743218128</v>
      </c>
      <c r="AE38" s="759">
        <v>5.7553956834532391E-2</v>
      </c>
      <c r="AF38" s="757">
        <v>113.13741202526896</v>
      </c>
      <c r="AG38" s="759">
        <v>0.40287769784172672</v>
      </c>
      <c r="AH38" s="757">
        <v>151.52331967669949</v>
      </c>
      <c r="AI38" s="759">
        <v>0.53956834532374109</v>
      </c>
      <c r="AJ38" s="776">
        <v>280.82321913414967</v>
      </c>
      <c r="AL38" s="757">
        <v>6.0609327870679799</v>
      </c>
      <c r="AM38" s="757">
        <v>10.1015546451133</v>
      </c>
      <c r="AN38" s="757">
        <v>21.213264754737935</v>
      </c>
      <c r="AO38" s="757">
        <v>91.924147270531023</v>
      </c>
      <c r="AP38" s="757">
        <v>108.0866347027123</v>
      </c>
      <c r="AQ38" s="757">
        <v>43.436684973987191</v>
      </c>
    </row>
    <row r="39" spans="1:43" s="739" customFormat="1" ht="12.75" x14ac:dyDescent="0.2">
      <c r="A39" s="771">
        <v>97207</v>
      </c>
      <c r="B39" s="772" t="s">
        <v>6</v>
      </c>
      <c r="C39" s="757">
        <v>1118.8814722355205</v>
      </c>
      <c r="D39" s="773">
        <v>0.13827576939606245</v>
      </c>
      <c r="E39" s="774"/>
      <c r="F39" s="772" t="s">
        <v>6</v>
      </c>
      <c r="G39" s="757">
        <v>595.32154624471002</v>
      </c>
      <c r="H39" s="759">
        <v>0.53206846392340401</v>
      </c>
      <c r="I39" s="757">
        <v>516.04995921340151</v>
      </c>
      <c r="J39" s="759">
        <v>0.46121950538901679</v>
      </c>
      <c r="K39" s="757">
        <v>7.5099667774086303</v>
      </c>
      <c r="L39" s="759">
        <v>6.7120306875792226E-3</v>
      </c>
      <c r="M39" s="775">
        <v>1118.8814722355201</v>
      </c>
      <c r="O39" s="772" t="s">
        <v>6</v>
      </c>
      <c r="P39" s="757">
        <v>33.752977068943579</v>
      </c>
      <c r="Q39" s="759">
        <v>3.0166713728403485E-2</v>
      </c>
      <c r="R39" s="757">
        <v>200.64170860101586</v>
      </c>
      <c r="S39" s="759">
        <v>0.17932347042992372</v>
      </c>
      <c r="T39" s="757">
        <v>384.99290515567503</v>
      </c>
      <c r="U39" s="759">
        <v>0.34408730031650342</v>
      </c>
      <c r="V39" s="757">
        <v>401.78669705226685</v>
      </c>
      <c r="W39" s="759">
        <v>0.35909674708394151</v>
      </c>
      <c r="X39" s="757">
        <v>58.237724781372592</v>
      </c>
      <c r="Y39" s="759">
        <v>5.2049950085431174E-2</v>
      </c>
      <c r="Z39" s="757">
        <v>39.469459576246372</v>
      </c>
      <c r="AA39" s="759">
        <v>3.527581835579649E-2</v>
      </c>
      <c r="AB39" s="841">
        <v>0.44642251552516921</v>
      </c>
      <c r="AC39" s="772" t="s">
        <v>6</v>
      </c>
      <c r="AD39" s="757">
        <v>26.49877634828303</v>
      </c>
      <c r="AE39" s="759">
        <v>2.7394939079164324E-2</v>
      </c>
      <c r="AF39" s="757">
        <v>336.69427046078977</v>
      </c>
      <c r="AG39" s="759">
        <v>0.34808094178939913</v>
      </c>
      <c r="AH39" s="757">
        <v>604.09424197475641</v>
      </c>
      <c r="AI39" s="759">
        <v>0.62452411913143657</v>
      </c>
      <c r="AJ39" s="776">
        <v>967.28728878382924</v>
      </c>
      <c r="AL39" s="757">
        <v>4.8044121773923401</v>
      </c>
      <c r="AM39" s="757">
        <v>21.69436417089069</v>
      </c>
      <c r="AN39" s="757">
        <v>85.518752696282661</v>
      </c>
      <c r="AO39" s="757">
        <v>251.17551776450711</v>
      </c>
      <c r="AP39" s="757">
        <v>393.89469554299922</v>
      </c>
      <c r="AQ39" s="757">
        <v>210.19954643175714</v>
      </c>
    </row>
    <row r="40" spans="1:43" s="739" customFormat="1" ht="12.75" x14ac:dyDescent="0.2">
      <c r="A40" s="771">
        <v>97221</v>
      </c>
      <c r="B40" s="772" t="s">
        <v>27</v>
      </c>
      <c r="C40" s="757">
        <v>823.43544168155177</v>
      </c>
      <c r="D40" s="773">
        <v>0.13191609457994782</v>
      </c>
      <c r="E40" s="774"/>
      <c r="F40" s="772" t="s">
        <v>27</v>
      </c>
      <c r="G40" s="757">
        <v>563.16365129952669</v>
      </c>
      <c r="H40" s="759">
        <v>0.68391961627189679</v>
      </c>
      <c r="I40" s="757">
        <v>235.12731251769333</v>
      </c>
      <c r="J40" s="759">
        <v>0.28554431909991118</v>
      </c>
      <c r="K40" s="757">
        <v>25.14447786433178</v>
      </c>
      <c r="L40" s="759">
        <v>3.0536064628192111E-2</v>
      </c>
      <c r="M40" s="775">
        <v>823.43544168155177</v>
      </c>
      <c r="O40" s="772" t="s">
        <v>27</v>
      </c>
      <c r="P40" s="757">
        <v>140.1226644984383</v>
      </c>
      <c r="Q40" s="759">
        <v>0.17016836706990821</v>
      </c>
      <c r="R40" s="757">
        <v>80.591128120771003</v>
      </c>
      <c r="S40" s="759">
        <v>9.7871823389329066E-2</v>
      </c>
      <c r="T40" s="757">
        <v>363.35799481724234</v>
      </c>
      <c r="U40" s="759">
        <v>0.44127077415470811</v>
      </c>
      <c r="V40" s="757">
        <v>219.29661195223298</v>
      </c>
      <c r="W40" s="759">
        <v>0.26631913183673944</v>
      </c>
      <c r="X40" s="757">
        <v>17.552390278215132</v>
      </c>
      <c r="Y40" s="759">
        <v>2.1316049066786694E-2</v>
      </c>
      <c r="Z40" s="757">
        <v>2.5146520146520102</v>
      </c>
      <c r="AA40" s="759">
        <v>3.0538544825284611E-3</v>
      </c>
      <c r="AB40" s="841">
        <v>0.29068903538605462</v>
      </c>
      <c r="AC40" s="772" t="s">
        <v>27</v>
      </c>
      <c r="AD40" s="757">
        <v>53.263765336894267</v>
      </c>
      <c r="AE40" s="759">
        <v>6.6504785297119118E-2</v>
      </c>
      <c r="AF40" s="757">
        <v>427.05080206748721</v>
      </c>
      <c r="AG40" s="759">
        <v>0.53321280842284458</v>
      </c>
      <c r="AH40" s="757">
        <v>320.58667750500643</v>
      </c>
      <c r="AI40" s="759">
        <v>0.40028240628003625</v>
      </c>
      <c r="AJ40" s="776">
        <v>800.90124490938797</v>
      </c>
      <c r="AL40" s="757">
        <v>7.5728963545264598</v>
      </c>
      <c r="AM40" s="757">
        <v>45.69086898236781</v>
      </c>
      <c r="AN40" s="757">
        <v>100.92543439685114</v>
      </c>
      <c r="AO40" s="757">
        <v>326.12536767063608</v>
      </c>
      <c r="AP40" s="757">
        <v>247.72963799289809</v>
      </c>
      <c r="AQ40" s="757">
        <v>72.857039512108329</v>
      </c>
    </row>
    <row r="41" spans="1:43" s="739" customFormat="1" ht="12.75" x14ac:dyDescent="0.2">
      <c r="A41" s="771">
        <v>97227</v>
      </c>
      <c r="B41" s="772" t="s">
        <v>22</v>
      </c>
      <c r="C41" s="757">
        <v>781.01277612279364</v>
      </c>
      <c r="D41" s="773">
        <v>0.12794643889964752</v>
      </c>
      <c r="E41" s="774"/>
      <c r="F41" s="772" t="s">
        <v>22</v>
      </c>
      <c r="G41" s="757">
        <v>460.79753791244826</v>
      </c>
      <c r="H41" s="759">
        <v>0.59</v>
      </c>
      <c r="I41" s="757">
        <v>308.50004656850354</v>
      </c>
      <c r="J41" s="759">
        <v>0.39500000000000007</v>
      </c>
      <c r="K41" s="757">
        <v>11.715191641841903</v>
      </c>
      <c r="L41" s="759">
        <v>1.4999999999999998E-2</v>
      </c>
      <c r="M41" s="775">
        <v>781.01277612279364</v>
      </c>
      <c r="O41" s="772" t="s">
        <v>22</v>
      </c>
      <c r="P41" s="757">
        <v>65.409820000283972</v>
      </c>
      <c r="Q41" s="759">
        <v>8.3750000000000005E-2</v>
      </c>
      <c r="R41" s="757">
        <v>238.20889671745206</v>
      </c>
      <c r="S41" s="759">
        <v>0.30499999999999999</v>
      </c>
      <c r="T41" s="757">
        <v>282.14086537435918</v>
      </c>
      <c r="U41" s="759">
        <v>0.36124999999999996</v>
      </c>
      <c r="V41" s="757">
        <v>172.79907671716808</v>
      </c>
      <c r="W41" s="759">
        <v>0.22124999999999997</v>
      </c>
      <c r="X41" s="757">
        <v>18.549053432916349</v>
      </c>
      <c r="Y41" s="759">
        <v>2.375E-2</v>
      </c>
      <c r="Z41" s="757">
        <v>3.9050638806139681</v>
      </c>
      <c r="AA41" s="759">
        <v>5.0000000000000001E-3</v>
      </c>
      <c r="AB41" s="841">
        <v>0.24999999999999997</v>
      </c>
      <c r="AC41" s="772" t="s">
        <v>22</v>
      </c>
      <c r="AD41" s="757">
        <v>12.691457611995396</v>
      </c>
      <c r="AE41" s="759">
        <v>1.7735334242837655E-2</v>
      </c>
      <c r="AF41" s="757">
        <v>352.43201522541062</v>
      </c>
      <c r="AG41" s="759">
        <v>0.49249658935879953</v>
      </c>
      <c r="AH41" s="757">
        <v>350.47948328510358</v>
      </c>
      <c r="AI41" s="759">
        <v>0.48976807639836289</v>
      </c>
      <c r="AJ41" s="776">
        <v>715.60295612250957</v>
      </c>
      <c r="AL41" s="757">
        <v>0.97626597015349204</v>
      </c>
      <c r="AM41" s="757">
        <v>11.715191641841905</v>
      </c>
      <c r="AN41" s="757">
        <v>95.674065075042208</v>
      </c>
      <c r="AO41" s="757">
        <v>256.7579501503684</v>
      </c>
      <c r="AP41" s="757">
        <v>277.25953552359169</v>
      </c>
      <c r="AQ41" s="757">
        <v>73.219947761511889</v>
      </c>
    </row>
    <row r="42" spans="1:43" s="739" customFormat="1" ht="12.75" x14ac:dyDescent="0.2">
      <c r="A42" s="771">
        <v>97223</v>
      </c>
      <c r="B42" s="772" t="s">
        <v>18</v>
      </c>
      <c r="C42" s="757">
        <v>622.97176562682296</v>
      </c>
      <c r="D42" s="773">
        <v>0.13402710493777967</v>
      </c>
      <c r="E42" s="774"/>
      <c r="F42" s="772" t="s">
        <v>18</v>
      </c>
      <c r="G42" s="757">
        <v>506.57789009569683</v>
      </c>
      <c r="H42" s="759">
        <v>0.81316348195329091</v>
      </c>
      <c r="I42" s="757">
        <v>111.10324482516586</v>
      </c>
      <c r="J42" s="759">
        <v>0.17834394904458595</v>
      </c>
      <c r="K42" s="757">
        <v>5.2906307059602797</v>
      </c>
      <c r="L42" s="759">
        <v>8.4925690021231421E-3</v>
      </c>
      <c r="M42" s="775">
        <v>622.97176562682296</v>
      </c>
      <c r="O42" s="772" t="s">
        <v>18</v>
      </c>
      <c r="P42" s="757">
        <v>3.96797302947021</v>
      </c>
      <c r="Q42" s="759">
        <v>6.369426751592357E-3</v>
      </c>
      <c r="R42" s="757">
        <v>18.517207470860981</v>
      </c>
      <c r="S42" s="759">
        <v>2.9723991507431002E-2</v>
      </c>
      <c r="T42" s="757">
        <v>182.52675935562965</v>
      </c>
      <c r="U42" s="759">
        <v>0.2929936305732484</v>
      </c>
      <c r="V42" s="757">
        <v>338.6003651814579</v>
      </c>
      <c r="W42" s="759">
        <v>0.54352441613588109</v>
      </c>
      <c r="X42" s="757">
        <v>78.036802912914126</v>
      </c>
      <c r="Y42" s="759">
        <v>0.12526539278131635</v>
      </c>
      <c r="Z42" s="757">
        <v>1.3226576764900699</v>
      </c>
      <c r="AA42" s="759">
        <v>2.1231422505307855E-3</v>
      </c>
      <c r="AB42" s="841">
        <v>0.6709129511677282</v>
      </c>
      <c r="AC42" s="772" t="s">
        <v>18</v>
      </c>
      <c r="AD42" s="757">
        <v>41.002387971192164</v>
      </c>
      <c r="AE42" s="759">
        <v>6.9196428571428548E-2</v>
      </c>
      <c r="AF42" s="757">
        <v>275.11279670993457</v>
      </c>
      <c r="AG42" s="759">
        <v>0.46428571428571419</v>
      </c>
      <c r="AH42" s="757">
        <v>276.43545438642468</v>
      </c>
      <c r="AI42" s="759">
        <v>0.4665178571428571</v>
      </c>
      <c r="AJ42" s="776">
        <v>592.55063906755151</v>
      </c>
      <c r="AL42" s="757">
        <v>6.6132883824503503</v>
      </c>
      <c r="AM42" s="757">
        <v>34.389099588741814</v>
      </c>
      <c r="AN42" s="757">
        <v>79.359460589404193</v>
      </c>
      <c r="AO42" s="757">
        <v>195.75333612053038</v>
      </c>
      <c r="AP42" s="757">
        <v>251.30495853311334</v>
      </c>
      <c r="AQ42" s="757">
        <v>25.130495853311327</v>
      </c>
    </row>
    <row r="43" spans="1:43" s="739" customFormat="1" ht="12.75" x14ac:dyDescent="0.2">
      <c r="A43" s="771">
        <v>97231</v>
      </c>
      <c r="B43" s="784" t="s">
        <v>29</v>
      </c>
      <c r="C43" s="757">
        <v>392.18017433006651</v>
      </c>
      <c r="D43" s="785">
        <v>7.7794208434699877E-2</v>
      </c>
      <c r="E43" s="774"/>
      <c r="F43" s="784" t="s">
        <v>29</v>
      </c>
      <c r="G43" s="757">
        <v>231.92380867742506</v>
      </c>
      <c r="H43" s="754">
        <v>0.59137055837563457</v>
      </c>
      <c r="I43" s="757">
        <v>159.26098449951937</v>
      </c>
      <c r="J43" s="754">
        <v>0.40609137055837569</v>
      </c>
      <c r="K43" s="757">
        <v>0.99538115312199604</v>
      </c>
      <c r="L43" s="754">
        <v>2.538071065989848E-3</v>
      </c>
      <c r="M43" s="775">
        <v>392.18017433006639</v>
      </c>
      <c r="O43" s="784" t="s">
        <v>29</v>
      </c>
      <c r="P43" s="757">
        <v>34.838340359269864</v>
      </c>
      <c r="Q43" s="754">
        <v>8.8832487309644659E-2</v>
      </c>
      <c r="R43" s="757">
        <v>142.33950489644542</v>
      </c>
      <c r="S43" s="754">
        <v>0.36294416243654815</v>
      </c>
      <c r="T43" s="757">
        <v>103.51963992468758</v>
      </c>
      <c r="U43" s="754">
        <v>0.26395939086294412</v>
      </c>
      <c r="V43" s="757">
        <v>77.63972994351569</v>
      </c>
      <c r="W43" s="754">
        <v>0.19796954314720808</v>
      </c>
      <c r="X43" s="757">
        <v>26.875291134293892</v>
      </c>
      <c r="Y43" s="754">
        <v>6.8527918781725872E-2</v>
      </c>
      <c r="Z43" s="757">
        <v>6.9676680718539723</v>
      </c>
      <c r="AA43" s="754">
        <v>1.7766497461928932E-2</v>
      </c>
      <c r="AB43" s="841">
        <v>0.28426395939086291</v>
      </c>
      <c r="AC43" s="784" t="s">
        <v>29</v>
      </c>
      <c r="AD43" s="757">
        <v>14.93071729682994</v>
      </c>
      <c r="AE43" s="754">
        <v>3.8167938931297718E-2</v>
      </c>
      <c r="AF43" s="757">
        <v>181.15936986820327</v>
      </c>
      <c r="AG43" s="754">
        <v>0.46310432569974563</v>
      </c>
      <c r="AH43" s="757">
        <v>195.0947060119112</v>
      </c>
      <c r="AI43" s="754">
        <v>0.49872773536895676</v>
      </c>
      <c r="AJ43" s="776">
        <v>391.18479317694437</v>
      </c>
      <c r="AL43" s="757">
        <v>2.9861434593659881</v>
      </c>
      <c r="AM43" s="757">
        <v>11.944573837463953</v>
      </c>
      <c r="AN43" s="757">
        <v>45.787533043611816</v>
      </c>
      <c r="AO43" s="757">
        <v>135.37183682459144</v>
      </c>
      <c r="AP43" s="757">
        <v>147.3164106620554</v>
      </c>
      <c r="AQ43" s="757">
        <v>47.778295349855803</v>
      </c>
    </row>
    <row r="44" spans="1:43" s="739" customFormat="1" ht="12.75" x14ac:dyDescent="0.2">
      <c r="A44" s="777"/>
      <c r="B44" s="778" t="s">
        <v>40</v>
      </c>
      <c r="C44" s="779">
        <v>4359.1620677472038</v>
      </c>
      <c r="D44" s="780">
        <v>0.12141140961030612</v>
      </c>
      <c r="E44" s="774"/>
      <c r="F44" s="778" t="s">
        <v>40</v>
      </c>
      <c r="G44" s="779">
        <v>2750.6732281840068</v>
      </c>
      <c r="H44" s="760">
        <v>0.63100962649125447</v>
      </c>
      <c r="I44" s="779">
        <v>1545.4685815844043</v>
      </c>
      <c r="J44" s="760">
        <v>0.3545334074681688</v>
      </c>
      <c r="K44" s="779">
        <v>63.020257978792039</v>
      </c>
      <c r="L44" s="760">
        <v>1.4456966040576842E-2</v>
      </c>
      <c r="M44" s="775">
        <v>4359.1620677472029</v>
      </c>
      <c r="O44" s="778" t="s">
        <v>40</v>
      </c>
      <c r="P44" s="779">
        <v>302.43953935981705</v>
      </c>
      <c r="Q44" s="760">
        <v>6.9380200749479481E-2</v>
      </c>
      <c r="R44" s="779">
        <v>763.09201547992893</v>
      </c>
      <c r="S44" s="760">
        <v>0.17505474759150022</v>
      </c>
      <c r="T44" s="779">
        <v>1541.2344871917144</v>
      </c>
      <c r="U44" s="760">
        <v>0.35356209822871248</v>
      </c>
      <c r="V44" s="779">
        <v>1458.7716105508323</v>
      </c>
      <c r="W44" s="760">
        <v>0.33464495879702844</v>
      </c>
      <c r="X44" s="779">
        <v>228.05578182172536</v>
      </c>
      <c r="Y44" s="760">
        <v>5.2316426477711488E-2</v>
      </c>
      <c r="Z44" s="779">
        <v>65.568633343185581</v>
      </c>
      <c r="AA44" s="760">
        <v>1.5041568155567836E-2</v>
      </c>
      <c r="AB44" s="841">
        <v>0.40200295343030779</v>
      </c>
      <c r="AC44" s="778" t="s">
        <v>40</v>
      </c>
      <c r="AD44" s="779">
        <v>176.04275737584447</v>
      </c>
      <c r="AE44" s="760">
        <v>4.3644191509539403E-2</v>
      </c>
      <c r="AF44" s="779">
        <v>1865.2979795476913</v>
      </c>
      <c r="AG44" s="760">
        <v>0.46244119017024021</v>
      </c>
      <c r="AH44" s="779">
        <v>1992.2488723000981</v>
      </c>
      <c r="AI44" s="760">
        <v>0.49391461832022043</v>
      </c>
      <c r="AJ44" s="781">
        <v>4033.5896092236335</v>
      </c>
      <c r="AL44" s="779">
        <v>29.013939130956608</v>
      </c>
      <c r="AM44" s="779">
        <v>147.02881824488787</v>
      </c>
      <c r="AN44" s="779">
        <v>521.4686667999016</v>
      </c>
      <c r="AO44" s="779">
        <v>1343.8293127477896</v>
      </c>
      <c r="AP44" s="779">
        <v>1498.7301980930781</v>
      </c>
      <c r="AQ44" s="779">
        <v>493.51867420701967</v>
      </c>
    </row>
    <row r="45" spans="1:43" s="739" customFormat="1" ht="13.5" thickBot="1" x14ac:dyDescent="0.25">
      <c r="A45" s="777"/>
      <c r="B45" s="786" t="s">
        <v>41</v>
      </c>
      <c r="C45" s="787">
        <v>9393.5439553944361</v>
      </c>
      <c r="D45" s="788">
        <v>0.14229141068997339</v>
      </c>
      <c r="E45" s="774"/>
      <c r="F45" s="786" t="s">
        <v>41</v>
      </c>
      <c r="G45" s="787">
        <v>6264.9253477386228</v>
      </c>
      <c r="H45" s="756">
        <v>0.66693948284990567</v>
      </c>
      <c r="I45" s="787">
        <v>2925.727907005657</v>
      </c>
      <c r="J45" s="756">
        <v>0.31146156561342297</v>
      </c>
      <c r="K45" s="787">
        <v>202.89070065015599</v>
      </c>
      <c r="L45" s="756">
        <v>2.1598951536671292E-2</v>
      </c>
      <c r="M45" s="775">
        <v>9393.5439553944361</v>
      </c>
      <c r="O45" s="786" t="s">
        <v>41</v>
      </c>
      <c r="P45" s="787">
        <v>633.04850333148318</v>
      </c>
      <c r="Q45" s="756">
        <v>6.7391871091202163E-2</v>
      </c>
      <c r="R45" s="787">
        <v>1764.8605935629309</v>
      </c>
      <c r="S45" s="756">
        <v>0.18788016556301132</v>
      </c>
      <c r="T45" s="787">
        <v>3563.7111634681769</v>
      </c>
      <c r="U45" s="756">
        <v>0.37937877124869812</v>
      </c>
      <c r="V45" s="787">
        <v>2766.2832154295393</v>
      </c>
      <c r="W45" s="756">
        <v>0.29448770651048523</v>
      </c>
      <c r="X45" s="787">
        <v>420.30554291616249</v>
      </c>
      <c r="Y45" s="756">
        <v>4.474408646108409E-2</v>
      </c>
      <c r="Z45" s="787">
        <v>245.33493668614304</v>
      </c>
      <c r="AA45" s="756">
        <v>2.6117399125519011E-2</v>
      </c>
      <c r="AB45" s="841">
        <v>0.36534919209708833</v>
      </c>
      <c r="AC45" s="786" t="s">
        <v>41</v>
      </c>
      <c r="AD45" s="787">
        <v>456.17168815234237</v>
      </c>
      <c r="AE45" s="756">
        <v>5.1012194430751771E-2</v>
      </c>
      <c r="AF45" s="787">
        <v>4297.2613281044542</v>
      </c>
      <c r="AG45" s="756">
        <v>0.48054874092889138</v>
      </c>
      <c r="AH45" s="787">
        <v>4188.9717017285866</v>
      </c>
      <c r="AI45" s="756">
        <v>0.46843906464035673</v>
      </c>
      <c r="AJ45" s="789">
        <v>8942.4047179853842</v>
      </c>
      <c r="AL45" s="787">
        <v>81.411771724944231</v>
      </c>
      <c r="AM45" s="787">
        <v>374.75991642739814</v>
      </c>
      <c r="AN45" s="787">
        <v>1480.4046903747633</v>
      </c>
      <c r="AO45" s="787">
        <v>2816.8566377296911</v>
      </c>
      <c r="AP45" s="787">
        <v>3277.131084177478</v>
      </c>
      <c r="AQ45" s="787">
        <v>911.84061755110804</v>
      </c>
    </row>
    <row r="46" spans="1:43" s="739" customFormat="1" ht="13.5" thickBot="1" x14ac:dyDescent="0.25">
      <c r="A46" s="777"/>
      <c r="B46" s="790" t="s">
        <v>42</v>
      </c>
      <c r="C46" s="791">
        <v>30078.218090994509</v>
      </c>
      <c r="D46" s="792">
        <v>0.1472681720677102</v>
      </c>
      <c r="E46" s="774"/>
      <c r="F46" s="790" t="s">
        <v>42</v>
      </c>
      <c r="G46" s="791">
        <v>18968.619260209176</v>
      </c>
      <c r="H46" s="763">
        <v>0.63064305215236227</v>
      </c>
      <c r="I46" s="791">
        <v>10682.772988035456</v>
      </c>
      <c r="J46" s="763">
        <v>0.35516641829370549</v>
      </c>
      <c r="K46" s="791">
        <v>426.82584274987676</v>
      </c>
      <c r="L46" s="763">
        <v>1.4190529553932234E-2</v>
      </c>
      <c r="M46" s="775">
        <v>30078.218090994509</v>
      </c>
      <c r="O46" s="790" t="s">
        <v>42</v>
      </c>
      <c r="P46" s="791">
        <v>3132.6046639185997</v>
      </c>
      <c r="Q46" s="763">
        <v>0.10414861194375438</v>
      </c>
      <c r="R46" s="791">
        <v>6290.0337784787889</v>
      </c>
      <c r="S46" s="763">
        <v>0.20912255371810207</v>
      </c>
      <c r="T46" s="791">
        <v>10293.682904565576</v>
      </c>
      <c r="U46" s="763">
        <v>0.34223047633421905</v>
      </c>
      <c r="V46" s="791">
        <v>7270.9010846798783</v>
      </c>
      <c r="W46" s="763">
        <v>0.24173310608638759</v>
      </c>
      <c r="X46" s="791">
        <v>2271.4675460187964</v>
      </c>
      <c r="Y46" s="763">
        <v>7.5518687282172453E-2</v>
      </c>
      <c r="Z46" s="791">
        <v>819.52811333286957</v>
      </c>
      <c r="AA46" s="763">
        <v>2.7246564635364429E-2</v>
      </c>
      <c r="AB46" s="841">
        <v>0.34449835800392448</v>
      </c>
      <c r="AC46" s="790" t="s">
        <v>42</v>
      </c>
      <c r="AD46" s="791">
        <v>2303.3618073066946</v>
      </c>
      <c r="AE46" s="763">
        <v>8.0694734276577612E-2</v>
      </c>
      <c r="AF46" s="791">
        <v>16138.541372166319</v>
      </c>
      <c r="AG46" s="763">
        <v>0.56538894736701417</v>
      </c>
      <c r="AH46" s="791">
        <v>10102.237004594321</v>
      </c>
      <c r="AI46" s="763">
        <v>0.3539163183564083</v>
      </c>
      <c r="AJ46" s="793">
        <v>28544.140184067332</v>
      </c>
      <c r="AL46" s="791">
        <v>427.15428710708545</v>
      </c>
      <c r="AM46" s="791">
        <v>1876.2075201996092</v>
      </c>
      <c r="AN46" s="791">
        <v>6899.2381978607273</v>
      </c>
      <c r="AO46" s="791">
        <v>9239.3031743055926</v>
      </c>
      <c r="AP46" s="791">
        <v>7954.6301264886879</v>
      </c>
      <c r="AQ46" s="791">
        <v>2147.6068781056315</v>
      </c>
    </row>
    <row r="47" spans="1:43" x14ac:dyDescent="0.2">
      <c r="B47" s="764" t="s">
        <v>75</v>
      </c>
      <c r="C47" s="755"/>
      <c r="D47" s="762"/>
      <c r="F47" s="765" t="s">
        <v>75</v>
      </c>
      <c r="G47" s="755"/>
      <c r="H47" s="755"/>
      <c r="I47" s="755"/>
      <c r="J47" s="755"/>
      <c r="K47" s="755"/>
      <c r="L47" s="755"/>
      <c r="O47" s="765" t="s">
        <v>260</v>
      </c>
      <c r="P47" s="755"/>
      <c r="Q47" s="755"/>
      <c r="R47" s="755"/>
      <c r="S47" s="755"/>
      <c r="T47" s="755"/>
      <c r="U47" s="755"/>
      <c r="V47" s="755"/>
      <c r="W47" s="755"/>
      <c r="X47" s="755"/>
      <c r="Y47" s="755"/>
      <c r="Z47" s="755"/>
      <c r="AA47" s="755"/>
      <c r="AB47" s="769"/>
      <c r="AC47" s="765" t="s">
        <v>184</v>
      </c>
      <c r="AD47" s="766"/>
      <c r="AL47" s="766"/>
      <c r="AM47" s="766"/>
      <c r="AN47" s="766"/>
      <c r="AO47" s="766"/>
      <c r="AP47" s="766"/>
      <c r="AQ47" s="766"/>
    </row>
    <row r="48" spans="1:43" x14ac:dyDescent="0.2">
      <c r="AD48" s="766"/>
      <c r="AL48" s="766"/>
      <c r="AM48" s="766"/>
      <c r="AN48" s="766"/>
      <c r="AO48" s="766"/>
      <c r="AP48" s="766"/>
      <c r="AQ48" s="766"/>
    </row>
    <row r="49" spans="18:43" x14ac:dyDescent="0.2">
      <c r="R49" s="767"/>
      <c r="AC49" s="736" t="s">
        <v>133</v>
      </c>
    </row>
    <row r="50" spans="18:43" x14ac:dyDescent="0.2">
      <c r="AC50" s="736" t="s">
        <v>134</v>
      </c>
    </row>
    <row r="51" spans="18:43" x14ac:dyDescent="0.2">
      <c r="V51" s="768"/>
      <c r="W51" s="768"/>
      <c r="X51" s="768"/>
      <c r="Y51" s="768"/>
      <c r="Z51" s="768"/>
      <c r="AC51" s="736" t="s">
        <v>268</v>
      </c>
    </row>
    <row r="52" spans="18:43" x14ac:dyDescent="0.2">
      <c r="V52" s="768"/>
      <c r="W52" s="768"/>
      <c r="X52" s="768"/>
      <c r="Y52" s="768"/>
      <c r="Z52" s="768"/>
      <c r="AA52" s="768"/>
      <c r="AC52" s="768"/>
      <c r="AE52" s="768"/>
      <c r="AF52" s="768"/>
      <c r="AG52" s="768"/>
    </row>
    <row r="55" spans="18:43" x14ac:dyDescent="0.2">
      <c r="AF55" s="766"/>
    </row>
    <row r="56" spans="18:43" x14ac:dyDescent="0.2">
      <c r="AD56" s="769"/>
      <c r="AE56" s="769"/>
      <c r="AF56" s="769"/>
      <c r="AL56" s="769"/>
      <c r="AM56" s="769"/>
      <c r="AN56" s="769"/>
      <c r="AO56" s="769"/>
      <c r="AP56" s="769"/>
      <c r="AQ56" s="769"/>
    </row>
    <row r="57" spans="18:43" x14ac:dyDescent="0.2">
      <c r="AD57" s="769"/>
      <c r="AE57" s="769"/>
      <c r="AF57" s="769"/>
      <c r="AL57" s="769"/>
      <c r="AM57" s="769"/>
      <c r="AN57" s="769"/>
      <c r="AO57" s="769"/>
      <c r="AP57" s="769"/>
      <c r="AQ57" s="769"/>
    </row>
    <row r="58" spans="18:43" x14ac:dyDescent="0.2">
      <c r="AD58" s="769"/>
      <c r="AE58" s="769"/>
      <c r="AF58" s="769"/>
      <c r="AL58" s="769"/>
      <c r="AM58" s="769"/>
      <c r="AN58" s="769"/>
      <c r="AO58" s="769"/>
      <c r="AP58" s="769"/>
      <c r="AQ58" s="769"/>
    </row>
    <row r="59" spans="18:43" x14ac:dyDescent="0.2">
      <c r="AD59" s="769"/>
      <c r="AE59" s="769"/>
      <c r="AF59" s="769"/>
      <c r="AL59" s="769"/>
      <c r="AM59" s="769"/>
      <c r="AN59" s="769"/>
      <c r="AO59" s="769"/>
      <c r="AP59" s="769"/>
      <c r="AQ59" s="769"/>
    </row>
    <row r="74" spans="16:16" x14ac:dyDescent="0.2">
      <c r="P74" s="770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69" orientation="landscape" r:id="rId1"/>
  <headerFooter alignWithMargins="0">
    <oddHeader>&amp;CObservatoire de l'habitat de la Martinique
&amp;"Arial,Gras"&amp;11Le parc vacant</oddHeader>
  </headerFooter>
  <colBreaks count="2" manualBreakCount="2">
    <brk id="14" max="78" man="1"/>
    <brk id="28" max="7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48"/>
  <sheetViews>
    <sheetView zoomScale="80" zoomScaleNormal="80" workbookViewId="0">
      <selection activeCell="B3" sqref="B3"/>
    </sheetView>
  </sheetViews>
  <sheetFormatPr baseColWidth="10" defaultRowHeight="12.75" x14ac:dyDescent="0.2"/>
  <cols>
    <col min="1" max="1" width="11.85546875" style="334" customWidth="1"/>
    <col min="2" max="2" width="17" style="334" bestFit="1" customWidth="1"/>
    <col min="3" max="3" width="11.42578125" style="334"/>
    <col min="4" max="4" width="10" style="563" customWidth="1"/>
    <col min="5" max="5" width="11.42578125" style="334" customWidth="1"/>
    <col min="6" max="6" width="10" style="334" customWidth="1"/>
    <col min="7" max="7" width="15.85546875" style="334" customWidth="1"/>
    <col min="8" max="8" width="11.42578125" style="192" customWidth="1"/>
    <col min="9" max="9" width="2.42578125" style="334" customWidth="1"/>
    <col min="10" max="10" width="17" style="334" customWidth="1"/>
    <col min="11" max="11" width="11.42578125" style="334"/>
    <col min="12" max="12" width="10" style="334" customWidth="1"/>
    <col min="13" max="13" width="12.28515625" style="334" customWidth="1"/>
    <col min="14" max="14" width="10" style="334" customWidth="1"/>
    <col min="15" max="15" width="11.42578125" style="334"/>
    <col min="16" max="16" width="10" style="334" customWidth="1"/>
    <col min="17" max="17" width="11.42578125" style="334"/>
    <col min="18" max="18" width="17" style="334" bestFit="1" customWidth="1"/>
    <col min="19" max="19" width="11.42578125" style="334"/>
    <col min="20" max="20" width="8.7109375" style="334" customWidth="1"/>
    <col min="21" max="21" width="11.42578125" style="334"/>
    <col min="22" max="22" width="8.7109375" style="334" customWidth="1"/>
    <col min="23" max="23" width="11.42578125" style="334"/>
    <col min="24" max="24" width="8.7109375" style="334" customWidth="1"/>
    <col min="25" max="25" width="11.42578125" style="334"/>
    <col min="26" max="26" width="8.7109375" style="334" customWidth="1"/>
    <col min="27" max="27" width="11.42578125" style="334"/>
    <col min="28" max="28" width="8.7109375" style="334" customWidth="1"/>
    <col min="29" max="29" width="11.42578125" style="334"/>
    <col min="30" max="30" width="8.7109375" style="334" customWidth="1"/>
    <col min="31" max="31" width="11.42578125" style="334"/>
    <col min="32" max="32" width="19.140625" style="334" customWidth="1"/>
    <col min="33" max="33" width="11.42578125" style="334"/>
    <col min="34" max="34" width="10.140625" style="334" customWidth="1"/>
    <col min="35" max="35" width="11.42578125" style="334"/>
    <col min="36" max="36" width="10.140625" style="334" customWidth="1"/>
    <col min="37" max="37" width="11.42578125" style="334"/>
    <col min="38" max="38" width="10.140625" style="334" customWidth="1"/>
    <col min="39" max="16384" width="11.42578125" style="334"/>
  </cols>
  <sheetData>
    <row r="1" spans="1:39" ht="13.5" thickBot="1" x14ac:dyDescent="0.25"/>
    <row r="2" spans="1:39" x14ac:dyDescent="0.2">
      <c r="C2" s="368" t="s">
        <v>135</v>
      </c>
      <c r="D2" s="708"/>
      <c r="E2" s="368" t="s">
        <v>135</v>
      </c>
      <c r="F2" s="369"/>
      <c r="K2" s="370" t="s">
        <v>269</v>
      </c>
      <c r="L2" s="369"/>
      <c r="M2" s="371"/>
      <c r="N2" s="369"/>
      <c r="O2" s="371"/>
      <c r="P2" s="369"/>
      <c r="S2" s="370" t="s">
        <v>270</v>
      </c>
      <c r="T2" s="371"/>
      <c r="U2" s="370"/>
      <c r="V2" s="371"/>
      <c r="W2" s="370"/>
      <c r="X2" s="371"/>
      <c r="Y2" s="370"/>
      <c r="Z2" s="371"/>
      <c r="AA2" s="370"/>
      <c r="AB2" s="371"/>
      <c r="AC2" s="370"/>
      <c r="AD2" s="369"/>
      <c r="AG2" s="63" t="s">
        <v>271</v>
      </c>
      <c r="AH2" s="59"/>
      <c r="AI2" s="59"/>
      <c r="AJ2" s="59"/>
      <c r="AK2" s="59"/>
      <c r="AL2" s="59"/>
    </row>
    <row r="3" spans="1:39" ht="39" thickBot="1" x14ac:dyDescent="0.25">
      <c r="C3" s="372">
        <v>2013</v>
      </c>
      <c r="D3" s="566" t="s">
        <v>55</v>
      </c>
      <c r="E3" s="372">
        <v>2008</v>
      </c>
      <c r="F3" s="355" t="s">
        <v>55</v>
      </c>
      <c r="G3" s="335" t="s">
        <v>315</v>
      </c>
      <c r="K3" s="373" t="s">
        <v>127</v>
      </c>
      <c r="L3" s="355" t="s">
        <v>55</v>
      </c>
      <c r="M3" s="374" t="s">
        <v>128</v>
      </c>
      <c r="N3" s="355" t="s">
        <v>55</v>
      </c>
      <c r="O3" s="374" t="s">
        <v>248</v>
      </c>
      <c r="P3" s="355" t="s">
        <v>55</v>
      </c>
      <c r="S3" s="373" t="s">
        <v>60</v>
      </c>
      <c r="T3" s="355" t="s">
        <v>55</v>
      </c>
      <c r="U3" s="374" t="s">
        <v>61</v>
      </c>
      <c r="V3" s="355" t="s">
        <v>55</v>
      </c>
      <c r="W3" s="374" t="s">
        <v>62</v>
      </c>
      <c r="X3" s="355" t="s">
        <v>55</v>
      </c>
      <c r="Y3" s="374" t="s">
        <v>63</v>
      </c>
      <c r="Z3" s="355" t="s">
        <v>55</v>
      </c>
      <c r="AA3" s="374" t="s">
        <v>97</v>
      </c>
      <c r="AB3" s="355" t="s">
        <v>55</v>
      </c>
      <c r="AC3" s="374" t="s">
        <v>136</v>
      </c>
      <c r="AD3" s="355" t="s">
        <v>55</v>
      </c>
      <c r="AG3" s="375" t="s">
        <v>266</v>
      </c>
      <c r="AH3" s="355" t="s">
        <v>55</v>
      </c>
      <c r="AI3" s="375" t="s">
        <v>267</v>
      </c>
      <c r="AJ3" s="355" t="s">
        <v>55</v>
      </c>
      <c r="AK3" s="375" t="s">
        <v>318</v>
      </c>
      <c r="AL3" s="355" t="s">
        <v>55</v>
      </c>
    </row>
    <row r="4" spans="1:39" x14ac:dyDescent="0.2">
      <c r="A4" s="376">
        <v>97209</v>
      </c>
      <c r="B4" s="377" t="s">
        <v>8</v>
      </c>
      <c r="C4" s="703">
        <v>7294.2783646682392</v>
      </c>
      <c r="D4" s="842">
        <v>0.15815246443716383</v>
      </c>
      <c r="E4" s="378">
        <v>5483.8886679999996</v>
      </c>
      <c r="F4" s="379">
        <v>0.12391805028652962</v>
      </c>
      <c r="G4" s="380">
        <v>5.8714206384471224E-2</v>
      </c>
      <c r="I4" s="336"/>
      <c r="J4" s="377" t="s">
        <v>8</v>
      </c>
      <c r="K4" s="381">
        <v>3822.4165948051977</v>
      </c>
      <c r="L4" s="379">
        <v>0.1725236692277278</v>
      </c>
      <c r="M4" s="381">
        <v>3451.9127725354697</v>
      </c>
      <c r="N4" s="379">
        <v>0.14460779877166258</v>
      </c>
      <c r="O4" s="378">
        <v>19.948997327571071</v>
      </c>
      <c r="P4" s="379">
        <v>0.20986930913458218</v>
      </c>
      <c r="R4" s="377" t="s">
        <v>8</v>
      </c>
      <c r="S4" s="378">
        <v>1189.9754105941231</v>
      </c>
      <c r="T4" s="379">
        <v>0.38631006641338994</v>
      </c>
      <c r="U4" s="378">
        <v>1852.3970263783715</v>
      </c>
      <c r="V4" s="379">
        <v>0.237413277102173</v>
      </c>
      <c r="W4" s="378">
        <v>2214.5990258578768</v>
      </c>
      <c r="X4" s="379">
        <v>0.14505938942370947</v>
      </c>
      <c r="Y4" s="378">
        <v>1284.3184469258372</v>
      </c>
      <c r="Z4" s="379">
        <v>9.1425432868242673E-2</v>
      </c>
      <c r="AA4" s="378">
        <v>720.6341326068009</v>
      </c>
      <c r="AB4" s="379">
        <v>0.15658441163977477</v>
      </c>
      <c r="AC4" s="378">
        <v>32.354322305229473</v>
      </c>
      <c r="AD4" s="379">
        <v>2.4468839382027062E-2</v>
      </c>
      <c r="AE4" s="382"/>
      <c r="AF4" s="377" t="s">
        <v>8</v>
      </c>
      <c r="AG4" s="378">
        <v>968.20830784534166</v>
      </c>
      <c r="AH4" s="379">
        <v>0.21692785006595583</v>
      </c>
      <c r="AI4" s="378">
        <v>4933.0909396301495</v>
      </c>
      <c r="AJ4" s="379">
        <v>0.15350329291418757</v>
      </c>
      <c r="AK4" s="378">
        <v>1243.0766198104295</v>
      </c>
      <c r="AL4" s="379">
        <v>0.13865158074145889</v>
      </c>
      <c r="AM4" s="382"/>
    </row>
    <row r="5" spans="1:39" x14ac:dyDescent="0.2">
      <c r="A5" s="383">
        <v>97213</v>
      </c>
      <c r="B5" s="384" t="s">
        <v>10</v>
      </c>
      <c r="C5" s="703">
        <v>2230.9130914226016</v>
      </c>
      <c r="D5" s="843">
        <v>0.11554344955780316</v>
      </c>
      <c r="E5" s="385">
        <v>1403.1286540000001</v>
      </c>
      <c r="F5" s="386">
        <v>8.3906397180145698E-2</v>
      </c>
      <c r="G5" s="387">
        <v>9.7177850644556862E-2</v>
      </c>
      <c r="I5" s="336"/>
      <c r="J5" s="384" t="s">
        <v>10</v>
      </c>
      <c r="K5" s="388">
        <v>1289.4147085923989</v>
      </c>
      <c r="L5" s="386">
        <v>0.11777098439820018</v>
      </c>
      <c r="M5" s="388">
        <v>916.44363689112208</v>
      </c>
      <c r="N5" s="386">
        <v>0.11069875092829104</v>
      </c>
      <c r="O5" s="385">
        <v>25.05474593908048</v>
      </c>
      <c r="P5" s="386">
        <v>0.31011358513044213</v>
      </c>
      <c r="R5" s="384" t="s">
        <v>10</v>
      </c>
      <c r="S5" s="385">
        <v>236.05443050454383</v>
      </c>
      <c r="T5" s="386">
        <v>0.41078481983076109</v>
      </c>
      <c r="U5" s="385">
        <v>519.58746598025323</v>
      </c>
      <c r="V5" s="386">
        <v>0.19418188321159807</v>
      </c>
      <c r="W5" s="385">
        <v>697.59834075855667</v>
      </c>
      <c r="X5" s="386">
        <v>0.10667096352853897</v>
      </c>
      <c r="Y5" s="385">
        <v>560.95830460369552</v>
      </c>
      <c r="Z5" s="386">
        <v>7.6853687705886894E-2</v>
      </c>
      <c r="AA5" s="385">
        <v>17.544169413191181</v>
      </c>
      <c r="AB5" s="386">
        <v>1.059821049404912E-2</v>
      </c>
      <c r="AC5" s="385">
        <v>199.17038016236108</v>
      </c>
      <c r="AD5" s="386">
        <v>0.35349702180364051</v>
      </c>
      <c r="AF5" s="384" t="s">
        <v>10</v>
      </c>
      <c r="AG5" s="385">
        <v>100.36947211023039</v>
      </c>
      <c r="AH5" s="386">
        <v>0.17027737347836699</v>
      </c>
      <c r="AI5" s="385">
        <v>993.17043764736468</v>
      </c>
      <c r="AJ5" s="386">
        <v>0.1255962920698791</v>
      </c>
      <c r="AK5" s="385">
        <v>943.86884480943388</v>
      </c>
      <c r="AL5" s="386">
        <v>9.5598662510015378E-2</v>
      </c>
      <c r="AM5" s="382"/>
    </row>
    <row r="6" spans="1:39" x14ac:dyDescent="0.2">
      <c r="A6" s="383">
        <v>97224</v>
      </c>
      <c r="B6" s="384" t="s">
        <v>19</v>
      </c>
      <c r="C6" s="703">
        <v>1031.2711281583315</v>
      </c>
      <c r="D6" s="843">
        <v>0.12869626410475862</v>
      </c>
      <c r="E6" s="385">
        <v>633.24663299999997</v>
      </c>
      <c r="F6" s="386">
        <v>8.9024887371158754E-2</v>
      </c>
      <c r="G6" s="387">
        <v>0.10245277251424767</v>
      </c>
      <c r="I6" s="336"/>
      <c r="J6" s="384" t="s">
        <v>19</v>
      </c>
      <c r="K6" s="388">
        <v>615.8912175033164</v>
      </c>
      <c r="L6" s="386">
        <v>0.10491480906572491</v>
      </c>
      <c r="M6" s="388">
        <v>395.37475278857653</v>
      </c>
      <c r="N6" s="386">
        <v>0.18847110576377393</v>
      </c>
      <c r="O6" s="385">
        <v>20.00515786643863</v>
      </c>
      <c r="P6" s="386">
        <v>0.4443281243649404</v>
      </c>
      <c r="R6" s="384" t="s">
        <v>19</v>
      </c>
      <c r="S6" s="385">
        <v>72.480940861206861</v>
      </c>
      <c r="T6" s="386">
        <v>0.41126723922840003</v>
      </c>
      <c r="U6" s="385">
        <v>297.84480422731804</v>
      </c>
      <c r="V6" s="386">
        <v>0.33332858015424854</v>
      </c>
      <c r="W6" s="385">
        <v>420.64213135006253</v>
      </c>
      <c r="X6" s="386">
        <v>0.16058928297881186</v>
      </c>
      <c r="Y6" s="385">
        <v>180.329590227273</v>
      </c>
      <c r="Z6" s="386">
        <v>5.7445828839459846E-2</v>
      </c>
      <c r="AA6" s="385">
        <v>54.977598539216984</v>
      </c>
      <c r="AB6" s="386">
        <v>6.0490454610442668E-2</v>
      </c>
      <c r="AC6" s="385">
        <v>4.9960629532540501</v>
      </c>
      <c r="AD6" s="386">
        <v>1.8096581937760533E-2</v>
      </c>
      <c r="AF6" s="384" t="s">
        <v>19</v>
      </c>
      <c r="AG6" s="385">
        <v>17.551483023164661</v>
      </c>
      <c r="AH6" s="386">
        <v>0.14288869082117325</v>
      </c>
      <c r="AI6" s="385">
        <v>450.74765802571409</v>
      </c>
      <c r="AJ6" s="386">
        <v>0.10680976001513125</v>
      </c>
      <c r="AK6" s="385">
        <v>405.52454070611742</v>
      </c>
      <c r="AL6" s="386">
        <v>0.12123127763910527</v>
      </c>
      <c r="AM6" s="382"/>
    </row>
    <row r="7" spans="1:39" x14ac:dyDescent="0.2">
      <c r="A7" s="383">
        <v>97229</v>
      </c>
      <c r="B7" s="389" t="s">
        <v>24</v>
      </c>
      <c r="C7" s="703">
        <v>1630.4294432228512</v>
      </c>
      <c r="D7" s="844">
        <v>0.14744430910746109</v>
      </c>
      <c r="E7" s="390">
        <v>1188.97552</v>
      </c>
      <c r="F7" s="391">
        <v>0.11050536351524518</v>
      </c>
      <c r="G7" s="392">
        <v>6.518690635738289E-2</v>
      </c>
      <c r="I7" s="336"/>
      <c r="J7" s="389" t="s">
        <v>24</v>
      </c>
      <c r="K7" s="393">
        <v>537.41819665127173</v>
      </c>
      <c r="L7" s="391">
        <v>0.10624166255094117</v>
      </c>
      <c r="M7" s="393">
        <v>1080.7908867561644</v>
      </c>
      <c r="N7" s="391">
        <v>0.1814078128407694</v>
      </c>
      <c r="O7" s="390">
        <v>12.22035981541508</v>
      </c>
      <c r="P7" s="391">
        <v>0.29314784602526567</v>
      </c>
      <c r="R7" s="389" t="s">
        <v>24</v>
      </c>
      <c r="S7" s="390">
        <v>621.60294327869383</v>
      </c>
      <c r="T7" s="391">
        <v>0.42680608112227558</v>
      </c>
      <c r="U7" s="390">
        <v>239.88491938545997</v>
      </c>
      <c r="V7" s="391">
        <v>0.16643348916251113</v>
      </c>
      <c r="W7" s="390">
        <v>367.13711545168178</v>
      </c>
      <c r="X7" s="391">
        <v>0.12374767754880402</v>
      </c>
      <c r="Y7" s="390">
        <v>267.69749958782256</v>
      </c>
      <c r="Z7" s="391">
        <v>7.8252726093191172E-2</v>
      </c>
      <c r="AA7" s="390">
        <v>106.20794817112728</v>
      </c>
      <c r="AB7" s="391">
        <v>8.3785402089255154E-2</v>
      </c>
      <c r="AC7" s="390">
        <v>27.899017348065762</v>
      </c>
      <c r="AD7" s="391">
        <v>5.5264418463969414E-2</v>
      </c>
      <c r="AF7" s="389" t="s">
        <v>24</v>
      </c>
      <c r="AG7" s="390">
        <v>66.079308696465915</v>
      </c>
      <c r="AH7" s="391">
        <v>0.1542444219568978</v>
      </c>
      <c r="AI7" s="390">
        <v>862.00281426992615</v>
      </c>
      <c r="AJ7" s="391">
        <v>0.134089494031397</v>
      </c>
      <c r="AK7" s="390">
        <v>694.89193247545734</v>
      </c>
      <c r="AL7" s="391">
        <v>0.17074799229677456</v>
      </c>
      <c r="AM7" s="382"/>
    </row>
    <row r="8" spans="1:39" ht="13.5" thickBot="1" x14ac:dyDescent="0.25">
      <c r="A8" s="3"/>
      <c r="B8" s="36" t="s">
        <v>34</v>
      </c>
      <c r="C8" s="704">
        <v>12186.892027472024</v>
      </c>
      <c r="D8" s="845">
        <v>0.1442219262295347</v>
      </c>
      <c r="E8" s="48">
        <v>8709.2394749999985</v>
      </c>
      <c r="F8" s="53">
        <v>0.11045426599802877</v>
      </c>
      <c r="G8" s="337">
        <v>6.9504327570168556E-2</v>
      </c>
      <c r="I8" s="336"/>
      <c r="J8" s="36" t="s">
        <v>34</v>
      </c>
      <c r="K8" s="68">
        <v>6265.1407175521845</v>
      </c>
      <c r="L8" s="53">
        <v>0.14228209661718019</v>
      </c>
      <c r="M8" s="68">
        <v>5844.5220489713329</v>
      </c>
      <c r="N8" s="53">
        <v>0.14536740381662933</v>
      </c>
      <c r="O8" s="68">
        <v>77.229260948505257</v>
      </c>
      <c r="P8" s="53">
        <v>0.29414327832406389</v>
      </c>
      <c r="R8" s="36" t="s">
        <v>34</v>
      </c>
      <c r="S8" s="48">
        <v>2120.1137252385679</v>
      </c>
      <c r="T8" s="53">
        <v>0.40095575523924892</v>
      </c>
      <c r="U8" s="48">
        <v>2909.7142159714026</v>
      </c>
      <c r="V8" s="53">
        <v>0.22708961601310351</v>
      </c>
      <c r="W8" s="48">
        <v>3699.9766134181782</v>
      </c>
      <c r="X8" s="53">
        <v>0.13507137708348191</v>
      </c>
      <c r="Y8" s="48">
        <v>2293.3038413446284</v>
      </c>
      <c r="Z8" s="53">
        <v>8.2177192313660594E-2</v>
      </c>
      <c r="AA8" s="48">
        <v>899.36384873033637</v>
      </c>
      <c r="AB8" s="53">
        <v>0.10663447790989013</v>
      </c>
      <c r="AC8" s="48">
        <v>264.41978276891035</v>
      </c>
      <c r="AD8" s="53">
        <v>9.9159874507250265E-2</v>
      </c>
      <c r="AF8" s="36" t="s">
        <v>34</v>
      </c>
      <c r="AG8" s="48">
        <v>1152.2085716752026</v>
      </c>
      <c r="AH8" s="53">
        <v>0.20560613543119818</v>
      </c>
      <c r="AI8" s="48">
        <v>7239.0118495731549</v>
      </c>
      <c r="AJ8" s="53">
        <v>0.14280097638401804</v>
      </c>
      <c r="AK8" s="48">
        <v>3287.3619378014378</v>
      </c>
      <c r="AL8" s="53">
        <v>0.12521635305598008</v>
      </c>
      <c r="AM8" s="382"/>
    </row>
    <row r="9" spans="1:39" x14ac:dyDescent="0.2">
      <c r="A9" s="383">
        <v>97212</v>
      </c>
      <c r="B9" s="377" t="s">
        <v>9</v>
      </c>
      <c r="C9" s="705">
        <v>876.45875800773592</v>
      </c>
      <c r="D9" s="842">
        <v>0.16630495521234245</v>
      </c>
      <c r="E9" s="378">
        <v>571.817227</v>
      </c>
      <c r="F9" s="379">
        <v>0.11598861025512823</v>
      </c>
      <c r="G9" s="394">
        <v>8.9167941835237574E-2</v>
      </c>
      <c r="I9" s="336"/>
      <c r="J9" s="377" t="s">
        <v>9</v>
      </c>
      <c r="K9" s="381">
        <v>673.62813252006629</v>
      </c>
      <c r="L9" s="379">
        <v>0.15375694843926282</v>
      </c>
      <c r="M9" s="381">
        <v>172.69911525275947</v>
      </c>
      <c r="N9" s="379">
        <v>0.20899593902198149</v>
      </c>
      <c r="O9" s="378">
        <v>30.131510234910021</v>
      </c>
      <c r="P9" s="379">
        <v>0.48026398887774946</v>
      </c>
      <c r="R9" s="377" t="s">
        <v>9</v>
      </c>
      <c r="S9" s="378">
        <v>52.589311507171402</v>
      </c>
      <c r="T9" s="379">
        <v>0.48832769446511137</v>
      </c>
      <c r="U9" s="378">
        <v>152.70857124061197</v>
      </c>
      <c r="V9" s="379">
        <v>0.32436150187090473</v>
      </c>
      <c r="W9" s="378">
        <v>410.71044890904602</v>
      </c>
      <c r="X9" s="379">
        <v>0.23174975663655648</v>
      </c>
      <c r="Y9" s="378">
        <v>207.85567737537511</v>
      </c>
      <c r="Z9" s="379">
        <v>9.954926162161909E-2</v>
      </c>
      <c r="AA9" s="378">
        <v>40.086616995417671</v>
      </c>
      <c r="AB9" s="379">
        <v>6.2763242583762424E-2</v>
      </c>
      <c r="AC9" s="378">
        <v>12.50813198011376</v>
      </c>
      <c r="AD9" s="379">
        <v>6.4869100722117781E-2</v>
      </c>
      <c r="AF9" s="377" t="s">
        <v>9</v>
      </c>
      <c r="AG9" s="378">
        <v>52.635798791980413</v>
      </c>
      <c r="AH9" s="379">
        <v>0.19633946829036514</v>
      </c>
      <c r="AI9" s="378">
        <v>515.85757482376914</v>
      </c>
      <c r="AJ9" s="379">
        <v>0.1882037843716573</v>
      </c>
      <c r="AK9" s="378">
        <v>247.83967798889856</v>
      </c>
      <c r="AL9" s="379">
        <v>0.11954542570949868</v>
      </c>
      <c r="AM9" s="382"/>
    </row>
    <row r="10" spans="1:39" x14ac:dyDescent="0.2">
      <c r="A10" s="383">
        <v>97222</v>
      </c>
      <c r="B10" s="384" t="s">
        <v>17</v>
      </c>
      <c r="C10" s="703">
        <v>1665.8422505066435</v>
      </c>
      <c r="D10" s="843">
        <v>0.14445811731515015</v>
      </c>
      <c r="E10" s="385">
        <v>1071.6194350000001</v>
      </c>
      <c r="F10" s="386">
        <v>0.10352885878314315</v>
      </c>
      <c r="G10" s="395">
        <v>9.2241461366391775E-2</v>
      </c>
      <c r="I10" s="336"/>
      <c r="J10" s="384" t="s">
        <v>17</v>
      </c>
      <c r="K10" s="388">
        <v>836.80440540197867</v>
      </c>
      <c r="L10" s="386">
        <v>0.11746916895332427</v>
      </c>
      <c r="M10" s="388">
        <v>816.54164462553626</v>
      </c>
      <c r="N10" s="386">
        <v>0.18768449725054731</v>
      </c>
      <c r="O10" s="385">
        <v>12.49620047912885</v>
      </c>
      <c r="P10" s="386">
        <v>0.21753012254070453</v>
      </c>
      <c r="R10" s="384" t="s">
        <v>17</v>
      </c>
      <c r="S10" s="385">
        <v>102.40649072813292</v>
      </c>
      <c r="T10" s="386">
        <v>0.33611010964199972</v>
      </c>
      <c r="U10" s="385">
        <v>271.97775509173243</v>
      </c>
      <c r="V10" s="386">
        <v>0.24215309918788222</v>
      </c>
      <c r="W10" s="385">
        <v>816.78643891562888</v>
      </c>
      <c r="X10" s="386">
        <v>0.20493091811439157</v>
      </c>
      <c r="Y10" s="385">
        <v>407.2111366815181</v>
      </c>
      <c r="Z10" s="386">
        <v>8.4888342422529961E-2</v>
      </c>
      <c r="AA10" s="385">
        <v>64.957178114338873</v>
      </c>
      <c r="AB10" s="386">
        <v>5.7547373403698553E-2</v>
      </c>
      <c r="AC10" s="385">
        <v>2.5032509752925902</v>
      </c>
      <c r="AD10" s="386">
        <v>1.3012780982242586E-2</v>
      </c>
      <c r="AF10" s="384" t="s">
        <v>17</v>
      </c>
      <c r="AG10" s="385">
        <v>37.428545749652585</v>
      </c>
      <c r="AH10" s="386">
        <v>0.17222566203023265</v>
      </c>
      <c r="AI10" s="385">
        <v>846.55775436864701</v>
      </c>
      <c r="AJ10" s="386">
        <v>0.15287134688270274</v>
      </c>
      <c r="AK10" s="385">
        <v>572.05394389032551</v>
      </c>
      <c r="AL10" s="386">
        <v>0.1082955891829198</v>
      </c>
      <c r="AM10" s="382"/>
    </row>
    <row r="11" spans="1:39" x14ac:dyDescent="0.2">
      <c r="A11" s="383">
        <v>97228</v>
      </c>
      <c r="B11" s="384" t="s">
        <v>23</v>
      </c>
      <c r="C11" s="703">
        <v>1322.5260629454108</v>
      </c>
      <c r="D11" s="843">
        <v>0.15663990311198583</v>
      </c>
      <c r="E11" s="385">
        <v>1217.745991</v>
      </c>
      <c r="F11" s="386">
        <v>0.14704870004538112</v>
      </c>
      <c r="G11" s="395">
        <v>1.6645414604538944E-2</v>
      </c>
      <c r="I11" s="336"/>
      <c r="J11" s="384" t="s">
        <v>23</v>
      </c>
      <c r="K11" s="388">
        <v>1157.224179167835</v>
      </c>
      <c r="L11" s="386">
        <v>0.15964976221672469</v>
      </c>
      <c r="M11" s="388">
        <v>142.77316199288933</v>
      </c>
      <c r="N11" s="386">
        <v>0.12557092189392852</v>
      </c>
      <c r="O11" s="385">
        <v>22.528721784686621</v>
      </c>
      <c r="P11" s="386">
        <v>0.3912064048774051</v>
      </c>
      <c r="R11" s="384" t="s">
        <v>23</v>
      </c>
      <c r="S11" s="385">
        <v>30.042924445914643</v>
      </c>
      <c r="T11" s="386">
        <v>0.59993784967094621</v>
      </c>
      <c r="U11" s="385">
        <v>157.66599231360644</v>
      </c>
      <c r="V11" s="386">
        <v>0.33311941477509877</v>
      </c>
      <c r="W11" s="385">
        <v>676.49240039155973</v>
      </c>
      <c r="X11" s="386">
        <v>0.24325165640099969</v>
      </c>
      <c r="Y11" s="385">
        <v>230.50060870330881</v>
      </c>
      <c r="Z11" s="386">
        <v>8.0378935530327753E-2</v>
      </c>
      <c r="AA11" s="385">
        <v>192.78939842522848</v>
      </c>
      <c r="AB11" s="386">
        <v>0.11062957637273553</v>
      </c>
      <c r="AC11" s="385">
        <v>35.034738665792709</v>
      </c>
      <c r="AD11" s="386">
        <v>6.630982502525172E-2</v>
      </c>
      <c r="AF11" s="384" t="s">
        <v>23</v>
      </c>
      <c r="AG11" s="385">
        <v>97.682869880733605</v>
      </c>
      <c r="AH11" s="386">
        <v>0.2652919312566383</v>
      </c>
      <c r="AI11" s="385">
        <v>764.08435154067342</v>
      </c>
      <c r="AJ11" s="386">
        <v>0.15260517506123936</v>
      </c>
      <c r="AK11" s="385">
        <v>428.24704267603829</v>
      </c>
      <c r="AL11" s="386">
        <v>0.14791005332230828</v>
      </c>
      <c r="AM11" s="382"/>
    </row>
    <row r="12" spans="1:39" x14ac:dyDescent="0.2">
      <c r="A12" s="383">
        <v>97230</v>
      </c>
      <c r="B12" s="389" t="s">
        <v>25</v>
      </c>
      <c r="C12" s="703">
        <v>861.88372261325219</v>
      </c>
      <c r="D12" s="844">
        <v>0.1264111203194761</v>
      </c>
      <c r="E12" s="385">
        <v>703.97546399999999</v>
      </c>
      <c r="F12" s="391">
        <v>0.10921897323474694</v>
      </c>
      <c r="G12" s="396">
        <v>4.1305665303509986E-2</v>
      </c>
      <c r="I12" s="336"/>
      <c r="J12" s="389" t="s">
        <v>25</v>
      </c>
      <c r="K12" s="393">
        <v>606.18253570830973</v>
      </c>
      <c r="L12" s="391">
        <v>0.13971629770298083</v>
      </c>
      <c r="M12" s="393">
        <v>240.89557286985465</v>
      </c>
      <c r="N12" s="391">
        <v>9.9017290458756943E-2</v>
      </c>
      <c r="O12" s="385">
        <v>14.80561403508772</v>
      </c>
      <c r="P12" s="391">
        <v>0.31792538652270608</v>
      </c>
      <c r="R12" s="389" t="s">
        <v>25</v>
      </c>
      <c r="S12" s="385">
        <v>44.682205374825401</v>
      </c>
      <c r="T12" s="391">
        <v>0.24072875130870275</v>
      </c>
      <c r="U12" s="385">
        <v>164.72058294716589</v>
      </c>
      <c r="V12" s="391">
        <v>0.22050726843678861</v>
      </c>
      <c r="W12" s="385">
        <v>258.27502200277775</v>
      </c>
      <c r="X12" s="391">
        <v>0.1262114938291399</v>
      </c>
      <c r="Y12" s="385">
        <v>264.55894732951231</v>
      </c>
      <c r="Z12" s="391">
        <v>0.10532335737893285</v>
      </c>
      <c r="AA12" s="385">
        <v>117.14522031959466</v>
      </c>
      <c r="AB12" s="391">
        <v>0.11159175759922554</v>
      </c>
      <c r="AC12" s="385">
        <v>12.501744639376209</v>
      </c>
      <c r="AD12" s="391">
        <v>4.505547168475852E-2</v>
      </c>
      <c r="AF12" s="389" t="s">
        <v>25</v>
      </c>
      <c r="AG12" s="385">
        <v>52.312708578943443</v>
      </c>
      <c r="AH12" s="391">
        <v>0.19991182230572604</v>
      </c>
      <c r="AI12" s="385">
        <v>479.99113042919964</v>
      </c>
      <c r="AJ12" s="391">
        <v>0.13839169182636796</v>
      </c>
      <c r="AK12" s="385">
        <v>304.69966509476143</v>
      </c>
      <c r="AL12" s="391">
        <v>0.10597478583752246</v>
      </c>
      <c r="AM12" s="382"/>
    </row>
    <row r="13" spans="1:39" x14ac:dyDescent="0.2">
      <c r="A13" s="3"/>
      <c r="B13" s="37" t="s">
        <v>35</v>
      </c>
      <c r="C13" s="706">
        <v>4726.7107940730421</v>
      </c>
      <c r="D13" s="846">
        <v>0.14741924427085645</v>
      </c>
      <c r="E13" s="32">
        <v>3565.1581169999999</v>
      </c>
      <c r="F13" s="27">
        <v>0.11880829820008959</v>
      </c>
      <c r="G13" s="338">
        <v>5.8025285565805662E-2</v>
      </c>
      <c r="I13" s="336"/>
      <c r="J13" s="37" t="s">
        <v>35</v>
      </c>
      <c r="K13" s="26">
        <v>3273.8392527981896</v>
      </c>
      <c r="L13" s="27">
        <v>0.14177424960911561</v>
      </c>
      <c r="M13" s="26">
        <v>1372.9094947410399</v>
      </c>
      <c r="N13" s="27">
        <v>0.156961499811056</v>
      </c>
      <c r="O13" s="26">
        <v>79.962046533813208</v>
      </c>
      <c r="P13" s="27">
        <v>0.35642829437873064</v>
      </c>
      <c r="R13" s="37" t="s">
        <v>35</v>
      </c>
      <c r="S13" s="32">
        <v>229.72093205604438</v>
      </c>
      <c r="T13" s="27">
        <v>0.35447313689818716</v>
      </c>
      <c r="U13" s="32">
        <v>747.07290159311674</v>
      </c>
      <c r="V13" s="27">
        <v>0.26545875090314303</v>
      </c>
      <c r="W13" s="32">
        <v>2162.2643102190127</v>
      </c>
      <c r="X13" s="27">
        <v>0.20427070063293129</v>
      </c>
      <c r="Y13" s="32">
        <v>1110.1263700897143</v>
      </c>
      <c r="Z13" s="27">
        <v>9.0515150434526195E-2</v>
      </c>
      <c r="AA13" s="32">
        <v>414.97841385457968</v>
      </c>
      <c r="AB13" s="27">
        <v>9.1006459630412595E-2</v>
      </c>
      <c r="AC13" s="32">
        <v>62.547866260575276</v>
      </c>
      <c r="AD13" s="27">
        <v>5.2516509825354253E-2</v>
      </c>
      <c r="AF13" s="37" t="s">
        <v>35</v>
      </c>
      <c r="AG13" s="32">
        <v>240.05992300131004</v>
      </c>
      <c r="AH13" s="27">
        <v>0.21524318798396289</v>
      </c>
      <c r="AI13" s="32">
        <v>2606.490811162289</v>
      </c>
      <c r="AJ13" s="27">
        <v>0.15557466530712488</v>
      </c>
      <c r="AK13" s="32">
        <v>1552.8403296500237</v>
      </c>
      <c r="AL13" s="27">
        <v>0.11830215962762265</v>
      </c>
      <c r="AM13" s="382"/>
    </row>
    <row r="14" spans="1:39" x14ac:dyDescent="0.2">
      <c r="A14" s="383">
        <v>97201</v>
      </c>
      <c r="B14" s="397" t="s">
        <v>32</v>
      </c>
      <c r="C14" s="703">
        <v>163.96426400312029</v>
      </c>
      <c r="D14" s="847">
        <v>0.17710386154251948</v>
      </c>
      <c r="E14" s="385">
        <v>114.43443000000001</v>
      </c>
      <c r="F14" s="398">
        <v>0.14712928922730256</v>
      </c>
      <c r="G14" s="399">
        <v>7.4579370004184131E-2</v>
      </c>
      <c r="I14" s="336"/>
      <c r="J14" s="397" t="s">
        <v>32</v>
      </c>
      <c r="K14" s="400">
        <v>139.45414206450954</v>
      </c>
      <c r="L14" s="398">
        <v>0.18385570790343558</v>
      </c>
      <c r="M14" s="400">
        <v>23.66494532003798</v>
      </c>
      <c r="N14" s="398">
        <v>0.14558273504217087</v>
      </c>
      <c r="O14" s="385">
        <v>0.84517661857278503</v>
      </c>
      <c r="P14" s="398">
        <v>0.17765056020444772</v>
      </c>
      <c r="R14" s="397" t="s">
        <v>32</v>
      </c>
      <c r="S14" s="385">
        <v>0.84517661857278503</v>
      </c>
      <c r="T14" s="398">
        <v>5.4469626469198097E-2</v>
      </c>
      <c r="U14" s="385">
        <v>27.890828412901904</v>
      </c>
      <c r="V14" s="398">
        <v>0.48731712190636273</v>
      </c>
      <c r="W14" s="385">
        <v>57.47201006294938</v>
      </c>
      <c r="X14" s="398">
        <v>0.21495961447387468</v>
      </c>
      <c r="Y14" s="385">
        <v>68.459306104395594</v>
      </c>
      <c r="Z14" s="398">
        <v>0.17926283973650278</v>
      </c>
      <c r="AA14" s="385">
        <v>5.0710597114367104</v>
      </c>
      <c r="AB14" s="398">
        <v>3.2598008143358441E-2</v>
      </c>
      <c r="AC14" s="385">
        <v>4.2258830928639251</v>
      </c>
      <c r="AD14" s="398">
        <v>8.7601625566849597E-2</v>
      </c>
      <c r="AF14" s="397" t="s">
        <v>32</v>
      </c>
      <c r="AG14" s="385">
        <v>18.593885608601269</v>
      </c>
      <c r="AH14" s="398">
        <v>0.24369126282407205</v>
      </c>
      <c r="AI14" s="385">
        <v>80.291778764414573</v>
      </c>
      <c r="AJ14" s="398">
        <v>0.1691157127232718</v>
      </c>
      <c r="AK14" s="385">
        <v>45.639537402930401</v>
      </c>
      <c r="AL14" s="398">
        <v>0.1688267089555017</v>
      </c>
      <c r="AM14" s="382"/>
    </row>
    <row r="15" spans="1:39" x14ac:dyDescent="0.2">
      <c r="A15" s="383">
        <v>97203</v>
      </c>
      <c r="B15" s="384" t="s">
        <v>1</v>
      </c>
      <c r="C15" s="703">
        <v>223.9454469928443</v>
      </c>
      <c r="D15" s="843">
        <v>0.12816119261306524</v>
      </c>
      <c r="E15" s="385">
        <v>322.777942</v>
      </c>
      <c r="F15" s="386">
        <v>0.17722096487000888</v>
      </c>
      <c r="G15" s="395">
        <v>-7.0503673309938453E-2</v>
      </c>
      <c r="I15" s="336"/>
      <c r="J15" s="384" t="s">
        <v>1</v>
      </c>
      <c r="K15" s="388">
        <v>215.47692168639219</v>
      </c>
      <c r="L15" s="386">
        <v>0.13978897819865346</v>
      </c>
      <c r="M15" s="388">
        <v>8.4685253064520936</v>
      </c>
      <c r="N15" s="386">
        <v>4.2978911085090686E-2</v>
      </c>
      <c r="O15" s="385">
        <v>0</v>
      </c>
      <c r="P15" s="386">
        <v>0</v>
      </c>
      <c r="R15" s="384" t="s">
        <v>1</v>
      </c>
      <c r="S15" s="385">
        <v>0</v>
      </c>
      <c r="T15" s="386">
        <v>0</v>
      </c>
      <c r="U15" s="385">
        <v>5.6456835376347296</v>
      </c>
      <c r="V15" s="386">
        <v>5.9773422983424161E-2</v>
      </c>
      <c r="W15" s="385">
        <v>2.8228417688173648</v>
      </c>
      <c r="X15" s="386">
        <v>7.5233168226276391E-3</v>
      </c>
      <c r="Y15" s="385">
        <v>152.43345551613771</v>
      </c>
      <c r="Z15" s="386">
        <v>0.1792760470602415</v>
      </c>
      <c r="AA15" s="385">
        <v>53.633993607529938</v>
      </c>
      <c r="AB15" s="386">
        <v>0.16541635227892393</v>
      </c>
      <c r="AC15" s="385">
        <v>9.4094725627245506</v>
      </c>
      <c r="AD15" s="386">
        <v>9.7723723502260856E-2</v>
      </c>
      <c r="AF15" s="384" t="s">
        <v>1</v>
      </c>
      <c r="AG15" s="385">
        <v>36.696942994625743</v>
      </c>
      <c r="AH15" s="386">
        <v>0.17698309985898239</v>
      </c>
      <c r="AI15" s="385">
        <v>132.67356313441616</v>
      </c>
      <c r="AJ15" s="386">
        <v>0.13168452651409959</v>
      </c>
      <c r="AK15" s="385">
        <v>52.693046351257486</v>
      </c>
      <c r="AL15" s="386">
        <v>0.10235052549738546</v>
      </c>
      <c r="AM15" s="382"/>
    </row>
    <row r="16" spans="1:39" x14ac:dyDescent="0.2">
      <c r="A16" s="383">
        <v>97211</v>
      </c>
      <c r="B16" s="384" t="s">
        <v>30</v>
      </c>
      <c r="C16" s="703">
        <v>94.152607482657885</v>
      </c>
      <c r="D16" s="843">
        <v>0.25146386589228759</v>
      </c>
      <c r="E16" s="385">
        <v>59.805446000000003</v>
      </c>
      <c r="F16" s="386">
        <v>0.14049173587282679</v>
      </c>
      <c r="G16" s="395">
        <v>9.5010601034601461E-2</v>
      </c>
      <c r="I16" s="336"/>
      <c r="J16" s="384" t="s">
        <v>30</v>
      </c>
      <c r="K16" s="388">
        <v>92.990229612501594</v>
      </c>
      <c r="L16" s="386">
        <v>0.27137682546995057</v>
      </c>
      <c r="M16" s="388">
        <v>1.1623778701562699</v>
      </c>
      <c r="N16" s="386">
        <v>3.660210693092468E-2</v>
      </c>
      <c r="O16" s="385">
        <v>0</v>
      </c>
      <c r="P16" s="386" t="s">
        <v>329</v>
      </c>
      <c r="R16" s="384" t="s">
        <v>30</v>
      </c>
      <c r="S16" s="385">
        <v>0</v>
      </c>
      <c r="T16" s="386">
        <v>0</v>
      </c>
      <c r="U16" s="385">
        <v>1.1623778701562699</v>
      </c>
      <c r="V16" s="386">
        <v>4.6572805254616705E-2</v>
      </c>
      <c r="W16" s="385">
        <v>0</v>
      </c>
      <c r="X16" s="386">
        <v>0</v>
      </c>
      <c r="Y16" s="385">
        <v>91.827851742345317</v>
      </c>
      <c r="Z16" s="386">
        <v>0.48273414937782988</v>
      </c>
      <c r="AA16" s="385">
        <v>0</v>
      </c>
      <c r="AB16" s="386">
        <v>0</v>
      </c>
      <c r="AC16" s="385">
        <v>1.1623778701562699</v>
      </c>
      <c r="AD16" s="386">
        <v>3.5648125568032887E-2</v>
      </c>
      <c r="AF16" s="384" t="s">
        <v>30</v>
      </c>
      <c r="AG16" s="385">
        <v>12.786156571718969</v>
      </c>
      <c r="AH16" s="386">
        <v>0.22835834804895722</v>
      </c>
      <c r="AI16" s="385">
        <v>59.281271377969766</v>
      </c>
      <c r="AJ16" s="386">
        <v>0.27118077882201658</v>
      </c>
      <c r="AK16" s="385">
        <v>20.922801662812859</v>
      </c>
      <c r="AL16" s="386">
        <v>0.2411521826269479</v>
      </c>
      <c r="AM16" s="382"/>
    </row>
    <row r="17" spans="1:39" x14ac:dyDescent="0.2">
      <c r="A17" s="383">
        <v>97214</v>
      </c>
      <c r="B17" s="384" t="s">
        <v>11</v>
      </c>
      <c r="C17" s="703">
        <v>744</v>
      </c>
      <c r="D17" s="843">
        <v>0.1971905645375033</v>
      </c>
      <c r="E17" s="385">
        <v>368</v>
      </c>
      <c r="F17" s="386">
        <v>0.10945865556216537</v>
      </c>
      <c r="G17" s="395">
        <v>0.15118473834553714</v>
      </c>
      <c r="I17" s="336"/>
      <c r="J17" s="384" t="s">
        <v>11</v>
      </c>
      <c r="K17" s="388">
        <v>623</v>
      </c>
      <c r="L17" s="386">
        <v>0.19359850839030454</v>
      </c>
      <c r="M17" s="388">
        <v>118</v>
      </c>
      <c r="N17" s="386">
        <v>0.22014925373134328</v>
      </c>
      <c r="O17" s="385">
        <v>3</v>
      </c>
      <c r="P17" s="386">
        <v>0.15789473684210525</v>
      </c>
      <c r="R17" s="384" t="s">
        <v>11</v>
      </c>
      <c r="S17" s="385">
        <v>4</v>
      </c>
      <c r="T17" s="386">
        <v>0.11428571428571428</v>
      </c>
      <c r="U17" s="385">
        <v>77</v>
      </c>
      <c r="V17" s="386">
        <v>0.3155737704918033</v>
      </c>
      <c r="W17" s="385">
        <v>203</v>
      </c>
      <c r="X17" s="386">
        <v>0.23577235772357724</v>
      </c>
      <c r="Y17" s="385">
        <v>129</v>
      </c>
      <c r="Z17" s="386">
        <v>9.6556886227544908E-2</v>
      </c>
      <c r="AA17" s="385">
        <v>160</v>
      </c>
      <c r="AB17" s="386">
        <v>0.19393939393939394</v>
      </c>
      <c r="AC17" s="385">
        <v>171</v>
      </c>
      <c r="AD17" s="386">
        <v>0.36228813559322032</v>
      </c>
      <c r="AF17" s="384" t="s">
        <v>11</v>
      </c>
      <c r="AG17" s="385">
        <v>67</v>
      </c>
      <c r="AH17" s="386">
        <v>0.21753246753246752</v>
      </c>
      <c r="AI17" s="385">
        <v>418</v>
      </c>
      <c r="AJ17" s="386">
        <v>0.20816733067729085</v>
      </c>
      <c r="AK17" s="385">
        <v>249</v>
      </c>
      <c r="AL17" s="386">
        <v>0.18201754385964913</v>
      </c>
      <c r="AM17" s="382"/>
    </row>
    <row r="18" spans="1:39" x14ac:dyDescent="0.2">
      <c r="A18" s="383">
        <v>97215</v>
      </c>
      <c r="B18" s="384" t="s">
        <v>12</v>
      </c>
      <c r="C18" s="703">
        <v>139.32531387596785</v>
      </c>
      <c r="D18" s="843">
        <v>0.23772508962061145</v>
      </c>
      <c r="E18" s="385">
        <v>80.733880999999997</v>
      </c>
      <c r="F18" s="386">
        <v>0.14846974343210248</v>
      </c>
      <c r="G18" s="395">
        <v>0.11530805809762201</v>
      </c>
      <c r="I18" s="336"/>
      <c r="J18" s="384" t="s">
        <v>12</v>
      </c>
      <c r="K18" s="388">
        <v>132.24097588227457</v>
      </c>
      <c r="L18" s="386">
        <v>0.23704479317030996</v>
      </c>
      <c r="M18" s="388">
        <v>5.9036149947443999</v>
      </c>
      <c r="N18" s="386">
        <v>0.21846337664677651</v>
      </c>
      <c r="O18" s="385">
        <v>1.1807229989488801</v>
      </c>
      <c r="P18" s="386">
        <v>1</v>
      </c>
      <c r="R18" s="384" t="s">
        <v>12</v>
      </c>
      <c r="S18" s="385">
        <v>0</v>
      </c>
      <c r="T18" s="386">
        <v>0</v>
      </c>
      <c r="U18" s="385">
        <v>8.2650609926421605</v>
      </c>
      <c r="V18" s="386">
        <v>0.39660529994827137</v>
      </c>
      <c r="W18" s="385">
        <v>42.506027962159678</v>
      </c>
      <c r="X18" s="386">
        <v>0.30987048731886119</v>
      </c>
      <c r="Y18" s="385">
        <v>53.132534952699601</v>
      </c>
      <c r="Z18" s="386">
        <v>0.2285410144300446</v>
      </c>
      <c r="AA18" s="385">
        <v>24.79518297792648</v>
      </c>
      <c r="AB18" s="386">
        <v>0.19479324512164498</v>
      </c>
      <c r="AC18" s="385">
        <v>10.626506990539919</v>
      </c>
      <c r="AD18" s="386">
        <v>0.1623843739593665</v>
      </c>
      <c r="AF18" s="384" t="s">
        <v>12</v>
      </c>
      <c r="AG18" s="385">
        <v>28.337351974773121</v>
      </c>
      <c r="AH18" s="386">
        <v>0.30586674121985197</v>
      </c>
      <c r="AI18" s="385">
        <v>82.650609926421595</v>
      </c>
      <c r="AJ18" s="386">
        <v>0.23774833582490038</v>
      </c>
      <c r="AK18" s="385">
        <v>28.337351974773121</v>
      </c>
      <c r="AL18" s="386">
        <v>0.19436794902567231</v>
      </c>
      <c r="AM18" s="382"/>
    </row>
    <row r="19" spans="1:39" x14ac:dyDescent="0.2">
      <c r="A19" s="383">
        <v>97216</v>
      </c>
      <c r="B19" s="389" t="s">
        <v>13</v>
      </c>
      <c r="C19" s="703">
        <v>240.15322734205137</v>
      </c>
      <c r="D19" s="844">
        <v>0.13386055367068095</v>
      </c>
      <c r="E19" s="385">
        <v>187.26091</v>
      </c>
      <c r="F19" s="391">
        <v>0.11403201180399866</v>
      </c>
      <c r="G19" s="396">
        <v>5.101341554426897E-2</v>
      </c>
      <c r="I19" s="336"/>
      <c r="J19" s="389" t="s">
        <v>13</v>
      </c>
      <c r="K19" s="393">
        <v>203.54994733824427</v>
      </c>
      <c r="L19" s="391">
        <v>0.13792230540531117</v>
      </c>
      <c r="M19" s="393">
        <v>35.710517076884962</v>
      </c>
      <c r="N19" s="391">
        <v>0.11404684044488524</v>
      </c>
      <c r="O19" s="385">
        <v>0.892762926922124</v>
      </c>
      <c r="P19" s="391">
        <v>0.17494090993923206</v>
      </c>
      <c r="R19" s="389" t="s">
        <v>13</v>
      </c>
      <c r="S19" s="385">
        <v>34.817754149962838</v>
      </c>
      <c r="T19" s="391">
        <v>0.69237691191335171</v>
      </c>
      <c r="U19" s="385">
        <v>2.6782887807663718</v>
      </c>
      <c r="V19" s="391">
        <v>2.0960205573729775E-2</v>
      </c>
      <c r="W19" s="385">
        <v>63.386167811470806</v>
      </c>
      <c r="X19" s="391">
        <v>0.14298253146943968</v>
      </c>
      <c r="Y19" s="385">
        <v>125.87957269601948</v>
      </c>
      <c r="Z19" s="391">
        <v>0.17032947948763744</v>
      </c>
      <c r="AA19" s="385">
        <v>6.2493404884548678</v>
      </c>
      <c r="AB19" s="391">
        <v>1.9607844676993016E-2</v>
      </c>
      <c r="AC19" s="385">
        <v>7.142103415376992</v>
      </c>
      <c r="AD19" s="391">
        <v>6.2147342006710231E-2</v>
      </c>
      <c r="AF19" s="389" t="s">
        <v>13</v>
      </c>
      <c r="AG19" s="385">
        <v>13.39144390383186</v>
      </c>
      <c r="AH19" s="391">
        <v>0.16614902119682917</v>
      </c>
      <c r="AI19" s="385">
        <v>135.69996489216285</v>
      </c>
      <c r="AJ19" s="391">
        <v>0.14035789217786987</v>
      </c>
      <c r="AK19" s="385">
        <v>83.026952203757531</v>
      </c>
      <c r="AL19" s="391">
        <v>0.13099340400819112</v>
      </c>
      <c r="AM19" s="382"/>
    </row>
    <row r="20" spans="1:39" x14ac:dyDescent="0.2">
      <c r="A20" s="3"/>
      <c r="B20" s="37" t="s">
        <v>36</v>
      </c>
      <c r="C20" s="706">
        <v>1605.5408596966417</v>
      </c>
      <c r="D20" s="846">
        <v>0.17450141613423018</v>
      </c>
      <c r="E20" s="32">
        <v>1133.0126090000001</v>
      </c>
      <c r="F20" s="27">
        <v>0.13216442601216327</v>
      </c>
      <c r="G20" s="338">
        <v>7.2203755097224986E-2</v>
      </c>
      <c r="I20" s="336"/>
      <c r="J20" s="37" t="s">
        <v>36</v>
      </c>
      <c r="K20" s="26">
        <v>1406.7122165839221</v>
      </c>
      <c r="L20" s="27">
        <v>0.17819325325988775</v>
      </c>
      <c r="M20" s="26">
        <v>192.9099805682757</v>
      </c>
      <c r="N20" s="27">
        <v>0.15219790636371047</v>
      </c>
      <c r="O20" s="26">
        <v>5.918662544443789</v>
      </c>
      <c r="P20" s="27">
        <v>0.15202796029185103</v>
      </c>
      <c r="R20" s="37" t="s">
        <v>36</v>
      </c>
      <c r="S20" s="32">
        <v>39.662930768535624</v>
      </c>
      <c r="T20" s="27">
        <v>0.35598813478579949</v>
      </c>
      <c r="U20" s="32">
        <v>122.64223959410143</v>
      </c>
      <c r="V20" s="27">
        <v>0.21544063603084229</v>
      </c>
      <c r="W20" s="32">
        <v>369.1870476053972</v>
      </c>
      <c r="X20" s="27">
        <v>0.16994066732043908</v>
      </c>
      <c r="Y20" s="32">
        <v>620.73272101159773</v>
      </c>
      <c r="Z20" s="27">
        <v>0.16642021674379931</v>
      </c>
      <c r="AA20" s="32">
        <v>249.74957678534798</v>
      </c>
      <c r="AB20" s="27">
        <v>0.13966538765243416</v>
      </c>
      <c r="AC20" s="32">
        <v>203.56634393166166</v>
      </c>
      <c r="AD20" s="27">
        <v>0.2454097359964067</v>
      </c>
      <c r="AF20" s="37" t="s">
        <v>36</v>
      </c>
      <c r="AG20" s="32">
        <v>176.80578105355096</v>
      </c>
      <c r="AH20" s="27">
        <v>0.21538438790461703</v>
      </c>
      <c r="AI20" s="32">
        <v>908.59718809538481</v>
      </c>
      <c r="AJ20" s="27">
        <v>0.18087503668642405</v>
      </c>
      <c r="AK20" s="32">
        <v>479.61968959553144</v>
      </c>
      <c r="AL20" s="27">
        <v>0.15883853077897209</v>
      </c>
      <c r="AM20" s="382"/>
    </row>
    <row r="21" spans="1:39" x14ac:dyDescent="0.2">
      <c r="A21" s="383">
        <v>97234</v>
      </c>
      <c r="B21" s="397" t="s">
        <v>2</v>
      </c>
      <c r="C21" s="703">
        <v>281</v>
      </c>
      <c r="D21" s="847">
        <v>0.30312837108953616</v>
      </c>
      <c r="E21" s="385">
        <v>137</v>
      </c>
      <c r="F21" s="398">
        <v>0.18870523415977961</v>
      </c>
      <c r="G21" s="399">
        <v>0.15450854204861786</v>
      </c>
      <c r="I21" s="336"/>
      <c r="J21" s="397" t="s">
        <v>2</v>
      </c>
      <c r="K21" s="400">
        <v>162</v>
      </c>
      <c r="L21" s="398">
        <v>0.25391849529780564</v>
      </c>
      <c r="M21" s="400">
        <v>117</v>
      </c>
      <c r="N21" s="398">
        <v>0.42086330935251798</v>
      </c>
      <c r="O21" s="385">
        <v>2</v>
      </c>
      <c r="P21" s="398">
        <v>0.18181818181818182</v>
      </c>
      <c r="R21" s="397" t="s">
        <v>2</v>
      </c>
      <c r="S21" s="385">
        <v>0</v>
      </c>
      <c r="T21" s="398">
        <v>0</v>
      </c>
      <c r="U21" s="385">
        <v>153</v>
      </c>
      <c r="V21" s="398">
        <v>0.67105263157894735</v>
      </c>
      <c r="W21" s="385">
        <v>11</v>
      </c>
      <c r="X21" s="398">
        <v>6.358381502890173E-2</v>
      </c>
      <c r="Y21" s="385">
        <v>117</v>
      </c>
      <c r="Z21" s="398">
        <v>0.35029940119760478</v>
      </c>
      <c r="AA21" s="385">
        <v>0</v>
      </c>
      <c r="AB21" s="398">
        <v>0</v>
      </c>
      <c r="AC21" s="385">
        <v>0</v>
      </c>
      <c r="AD21" s="398">
        <v>0</v>
      </c>
      <c r="AF21" s="397" t="s">
        <v>2</v>
      </c>
      <c r="AG21" s="385">
        <v>22</v>
      </c>
      <c r="AH21" s="398">
        <v>0.3235294117647059</v>
      </c>
      <c r="AI21" s="385">
        <v>64</v>
      </c>
      <c r="AJ21" s="398">
        <v>0.16886543535620052</v>
      </c>
      <c r="AK21" s="385">
        <v>28</v>
      </c>
      <c r="AL21" s="398">
        <v>0.1037037037037037</v>
      </c>
      <c r="AM21" s="382"/>
    </row>
    <row r="22" spans="1:39" x14ac:dyDescent="0.2">
      <c r="A22" s="383">
        <v>97204</v>
      </c>
      <c r="B22" s="384" t="s">
        <v>3</v>
      </c>
      <c r="C22" s="703">
        <v>223.27178438222069</v>
      </c>
      <c r="D22" s="843">
        <v>0.11078665730704609</v>
      </c>
      <c r="E22" s="385">
        <v>332.69364200000001</v>
      </c>
      <c r="F22" s="386">
        <v>0.18415650365344702</v>
      </c>
      <c r="G22" s="395">
        <v>-7.6668039989537751E-2</v>
      </c>
      <c r="I22" s="336"/>
      <c r="J22" s="384" t="s">
        <v>3</v>
      </c>
      <c r="K22" s="388">
        <v>178.20775450691011</v>
      </c>
      <c r="L22" s="386">
        <v>0.10768117666280651</v>
      </c>
      <c r="M22" s="388">
        <v>41.991482383812148</v>
      </c>
      <c r="N22" s="386">
        <v>0.12307506488720654</v>
      </c>
      <c r="O22" s="385">
        <v>3.0725474914984501</v>
      </c>
      <c r="P22" s="386">
        <v>0.16013107682854935</v>
      </c>
      <c r="R22" s="384" t="s">
        <v>3</v>
      </c>
      <c r="S22" s="385">
        <v>14.3385549603261</v>
      </c>
      <c r="T22" s="386">
        <v>0.30154955572612652</v>
      </c>
      <c r="U22" s="385">
        <v>53.257489852639807</v>
      </c>
      <c r="V22" s="386">
        <v>0.19470937087119225</v>
      </c>
      <c r="W22" s="385">
        <v>89.103877253455053</v>
      </c>
      <c r="X22" s="386">
        <v>0.14337784138537898</v>
      </c>
      <c r="Y22" s="385">
        <v>38.9189348923137</v>
      </c>
      <c r="Z22" s="386">
        <v>6.0808921833907979E-2</v>
      </c>
      <c r="AA22" s="385">
        <v>27.652927423486052</v>
      </c>
      <c r="AB22" s="386">
        <v>8.8505996707114315E-2</v>
      </c>
      <c r="AC22" s="385">
        <v>0</v>
      </c>
      <c r="AD22" s="386">
        <v>0</v>
      </c>
      <c r="AF22" s="384" t="s">
        <v>3</v>
      </c>
      <c r="AG22" s="385">
        <v>62.47513232713515</v>
      </c>
      <c r="AH22" s="386">
        <v>0.26316901707676232</v>
      </c>
      <c r="AI22" s="385">
        <v>103.44243221378116</v>
      </c>
      <c r="AJ22" s="386">
        <v>0.10593910565917156</v>
      </c>
      <c r="AK22" s="385">
        <v>54.281672349805952</v>
      </c>
      <c r="AL22" s="386">
        <v>7.0748969134309406E-2</v>
      </c>
      <c r="AM22" s="382"/>
    </row>
    <row r="23" spans="1:39" x14ac:dyDescent="0.2">
      <c r="A23" s="383">
        <v>97205</v>
      </c>
      <c r="B23" s="384" t="s">
        <v>4</v>
      </c>
      <c r="C23" s="703">
        <v>220.60855939211183</v>
      </c>
      <c r="D23" s="843">
        <v>0.10867472139748797</v>
      </c>
      <c r="E23" s="385">
        <v>254.07983999999999</v>
      </c>
      <c r="F23" s="386">
        <v>0.12880412700727786</v>
      </c>
      <c r="G23" s="395">
        <v>-2.7856380113817636E-2</v>
      </c>
      <c r="I23" s="336"/>
      <c r="J23" s="384" t="s">
        <v>4</v>
      </c>
      <c r="K23" s="388">
        <v>173.60934456509671</v>
      </c>
      <c r="L23" s="386">
        <v>0.12131473723456289</v>
      </c>
      <c r="M23" s="388">
        <v>43.162544228891441</v>
      </c>
      <c r="N23" s="386">
        <v>7.3024160948755301E-2</v>
      </c>
      <c r="O23" s="385">
        <v>3.8366705981236837</v>
      </c>
      <c r="P23" s="386">
        <v>0.48862530773650914</v>
      </c>
      <c r="R23" s="384" t="s">
        <v>4</v>
      </c>
      <c r="S23" s="385">
        <v>23.020023588742102</v>
      </c>
      <c r="T23" s="386">
        <v>0.47932097025602116</v>
      </c>
      <c r="U23" s="385">
        <v>27.815861836396707</v>
      </c>
      <c r="V23" s="386">
        <v>0.22283068476387399</v>
      </c>
      <c r="W23" s="385">
        <v>115.10011794371052</v>
      </c>
      <c r="X23" s="386">
        <v>0.23030852353941036</v>
      </c>
      <c r="Y23" s="385">
        <v>8.6325088457782879</v>
      </c>
      <c r="Z23" s="386">
        <v>1.2959917065044943E-2</v>
      </c>
      <c r="AA23" s="385">
        <v>44.121711878422367</v>
      </c>
      <c r="AB23" s="386">
        <v>8.758060930324392E-2</v>
      </c>
      <c r="AC23" s="385">
        <v>1.9183352990618421</v>
      </c>
      <c r="AD23" s="386">
        <v>1.0231563619019455E-2</v>
      </c>
      <c r="AF23" s="384" t="s">
        <v>4</v>
      </c>
      <c r="AG23" s="385">
        <v>19.183352990618417</v>
      </c>
      <c r="AH23" s="386">
        <v>0.2272049126222998</v>
      </c>
      <c r="AI23" s="385">
        <v>121.81429149042697</v>
      </c>
      <c r="AJ23" s="386">
        <v>0.1077843572244902</v>
      </c>
      <c r="AK23" s="385">
        <v>79.610914911066445</v>
      </c>
      <c r="AL23" s="386">
        <v>9.7755609792077786E-2</v>
      </c>
      <c r="AM23" s="382"/>
    </row>
    <row r="24" spans="1:39" x14ac:dyDescent="0.2">
      <c r="A24" s="383">
        <v>97208</v>
      </c>
      <c r="B24" s="384" t="s">
        <v>7</v>
      </c>
      <c r="C24" s="703">
        <v>65</v>
      </c>
      <c r="D24" s="843">
        <v>0.14606741573033707</v>
      </c>
      <c r="E24" s="385">
        <v>77</v>
      </c>
      <c r="F24" s="386">
        <v>0.16488222698072805</v>
      </c>
      <c r="G24" s="395">
        <v>-3.3316009270162761E-2</v>
      </c>
      <c r="I24" s="336"/>
      <c r="J24" s="384" t="s">
        <v>7</v>
      </c>
      <c r="K24" s="388">
        <v>64</v>
      </c>
      <c r="L24" s="386">
        <v>0.15347721822541965</v>
      </c>
      <c r="M24" s="388">
        <v>1</v>
      </c>
      <c r="N24" s="386">
        <v>3.5714285714285712E-2</v>
      </c>
      <c r="O24" s="385">
        <v>0</v>
      </c>
      <c r="P24" s="386">
        <v>0</v>
      </c>
      <c r="R24" s="384" t="s">
        <v>7</v>
      </c>
      <c r="S24" s="385">
        <v>0</v>
      </c>
      <c r="T24" s="386">
        <v>0</v>
      </c>
      <c r="U24" s="385">
        <v>0</v>
      </c>
      <c r="V24" s="386">
        <v>0</v>
      </c>
      <c r="W24" s="385">
        <v>1</v>
      </c>
      <c r="X24" s="386">
        <v>9.7087378640776691E-3</v>
      </c>
      <c r="Y24" s="385">
        <v>64</v>
      </c>
      <c r="Z24" s="386">
        <v>0.27826086956521739</v>
      </c>
      <c r="AA24" s="385">
        <v>0</v>
      </c>
      <c r="AB24" s="386">
        <v>0</v>
      </c>
      <c r="AC24" s="385">
        <v>0</v>
      </c>
      <c r="AD24" s="386">
        <v>0</v>
      </c>
      <c r="AF24" s="384" t="s">
        <v>7</v>
      </c>
      <c r="AG24" s="385">
        <v>3</v>
      </c>
      <c r="AH24" s="386">
        <v>9.375E-2</v>
      </c>
      <c r="AI24" s="385">
        <v>35</v>
      </c>
      <c r="AJ24" s="386">
        <v>0.13671875</v>
      </c>
      <c r="AK24" s="385">
        <v>27</v>
      </c>
      <c r="AL24" s="386">
        <v>0.17532467532467533</v>
      </c>
      <c r="AM24" s="382"/>
    </row>
    <row r="25" spans="1:39" x14ac:dyDescent="0.2">
      <c r="A25" s="383">
        <v>97218</v>
      </c>
      <c r="B25" s="384" t="s">
        <v>15</v>
      </c>
      <c r="C25" s="703">
        <v>460.72185041381641</v>
      </c>
      <c r="D25" s="843">
        <v>0.18033195613637998</v>
      </c>
      <c r="E25" s="385">
        <v>454.00812000000002</v>
      </c>
      <c r="F25" s="386">
        <v>0.18137490845315168</v>
      </c>
      <c r="G25" s="395">
        <v>2.9401971656248804E-3</v>
      </c>
      <c r="I25" s="336"/>
      <c r="J25" s="384" t="s">
        <v>15</v>
      </c>
      <c r="K25" s="388">
        <v>394.38517372701449</v>
      </c>
      <c r="L25" s="386">
        <v>0.18136087247098551</v>
      </c>
      <c r="M25" s="388">
        <v>51.797131111612501</v>
      </c>
      <c r="N25" s="386">
        <v>0.14631486894869158</v>
      </c>
      <c r="O25" s="385">
        <v>14.53954557518947</v>
      </c>
      <c r="P25" s="386">
        <v>0.55378634078060296</v>
      </c>
      <c r="R25" s="384" t="s">
        <v>15</v>
      </c>
      <c r="S25" s="385">
        <v>23.626761559682894</v>
      </c>
      <c r="T25" s="386">
        <v>0.35458690313134339</v>
      </c>
      <c r="U25" s="385">
        <v>227.18039961233549</v>
      </c>
      <c r="V25" s="386">
        <v>0.59018482266965322</v>
      </c>
      <c r="W25" s="385">
        <v>98.141932632528949</v>
      </c>
      <c r="X25" s="386">
        <v>0.1716923714257349</v>
      </c>
      <c r="Y25" s="385">
        <v>87.237273451136815</v>
      </c>
      <c r="Z25" s="386">
        <v>0.10135451194136129</v>
      </c>
      <c r="AA25" s="385">
        <v>12.722102378290788</v>
      </c>
      <c r="AB25" s="386">
        <v>2.890919979676591E-2</v>
      </c>
      <c r="AC25" s="385">
        <v>11.813380779841443</v>
      </c>
      <c r="AD25" s="386">
        <v>5.1164291204618247E-2</v>
      </c>
      <c r="AF25" s="384" t="s">
        <v>15</v>
      </c>
      <c r="AG25" s="385">
        <v>29.987812748828283</v>
      </c>
      <c r="AH25" s="386">
        <v>0.19051186393224087</v>
      </c>
      <c r="AI25" s="385">
        <v>278.06880912549866</v>
      </c>
      <c r="AJ25" s="386">
        <v>0.19274947464639428</v>
      </c>
      <c r="AK25" s="385">
        <v>138.12568296429998</v>
      </c>
      <c r="AL25" s="386">
        <v>0.1606522862821804</v>
      </c>
      <c r="AM25" s="382"/>
    </row>
    <row r="26" spans="1:39" x14ac:dyDescent="0.2">
      <c r="A26" s="383">
        <v>97233</v>
      </c>
      <c r="B26" s="384" t="s">
        <v>16</v>
      </c>
      <c r="C26" s="703">
        <v>144.3225782722879</v>
      </c>
      <c r="D26" s="843">
        <v>0.14295953624216209</v>
      </c>
      <c r="E26" s="385">
        <v>151.272966</v>
      </c>
      <c r="F26" s="386">
        <v>0.14359338417812059</v>
      </c>
      <c r="G26" s="395">
        <v>-9.3628936961461795E-3</v>
      </c>
      <c r="I26" s="336"/>
      <c r="J26" s="384" t="s">
        <v>16</v>
      </c>
      <c r="K26" s="388">
        <v>126.88763593066922</v>
      </c>
      <c r="L26" s="386">
        <v>0.14622161516444737</v>
      </c>
      <c r="M26" s="388">
        <v>17.434942341618672</v>
      </c>
      <c r="N26" s="386">
        <v>0.12841849715617015</v>
      </c>
      <c r="O26" s="385">
        <v>0</v>
      </c>
      <c r="P26" s="386">
        <v>0</v>
      </c>
      <c r="R26" s="384" t="s">
        <v>16</v>
      </c>
      <c r="S26" s="385">
        <v>1.937215815735408</v>
      </c>
      <c r="T26" s="386">
        <v>0.10910031949270647</v>
      </c>
      <c r="U26" s="385">
        <v>26.152413512428005</v>
      </c>
      <c r="V26" s="386">
        <v>0.29158158146797736</v>
      </c>
      <c r="W26" s="385">
        <v>29.058237236031118</v>
      </c>
      <c r="X26" s="386">
        <v>0.10562372001616049</v>
      </c>
      <c r="Y26" s="385">
        <v>44.555963761914384</v>
      </c>
      <c r="Z26" s="386">
        <v>0.12648192701557906</v>
      </c>
      <c r="AA26" s="385">
        <v>32.932668867501931</v>
      </c>
      <c r="AB26" s="386">
        <v>0.17305791130616704</v>
      </c>
      <c r="AC26" s="385">
        <v>9.6860790786770394</v>
      </c>
      <c r="AD26" s="386">
        <v>0.1147561379120571</v>
      </c>
      <c r="AF26" s="384" t="s">
        <v>16</v>
      </c>
      <c r="AG26" s="385">
        <v>10.654686986544744</v>
      </c>
      <c r="AH26" s="386">
        <v>0.17044189549697611</v>
      </c>
      <c r="AI26" s="385">
        <v>82.331672168754835</v>
      </c>
      <c r="AJ26" s="386">
        <v>0.14117507471629365</v>
      </c>
      <c r="AK26" s="385">
        <v>44.555963761914384</v>
      </c>
      <c r="AL26" s="386">
        <v>0.13254477803714257</v>
      </c>
      <c r="AM26" s="382"/>
    </row>
    <row r="27" spans="1:39" x14ac:dyDescent="0.2">
      <c r="A27" s="383">
        <v>97219</v>
      </c>
      <c r="B27" s="384" t="s">
        <v>31</v>
      </c>
      <c r="C27" s="703">
        <v>209.51391141323921</v>
      </c>
      <c r="D27" s="843">
        <v>0.21162889676972069</v>
      </c>
      <c r="E27" s="385">
        <v>180.537612</v>
      </c>
      <c r="F27" s="386">
        <v>0.20685160847470357</v>
      </c>
      <c r="G27" s="395">
        <v>3.0217764209307552E-2</v>
      </c>
      <c r="I27" s="336"/>
      <c r="J27" s="384" t="s">
        <v>31</v>
      </c>
      <c r="K27" s="388">
        <v>187.1060064492564</v>
      </c>
      <c r="L27" s="386">
        <v>0.2270424468696714</v>
      </c>
      <c r="M27" s="388">
        <v>17.926323971186243</v>
      </c>
      <c r="N27" s="386">
        <v>0.11651870033612091</v>
      </c>
      <c r="O27" s="385">
        <v>4.4815809927965597</v>
      </c>
      <c r="P27" s="386">
        <v>0.3717490218149459</v>
      </c>
      <c r="R27" s="384" t="s">
        <v>31</v>
      </c>
      <c r="S27" s="385">
        <v>6.7223714891948401</v>
      </c>
      <c r="T27" s="386">
        <v>0.21962227441815751</v>
      </c>
      <c r="U27" s="385">
        <v>75.066481629342377</v>
      </c>
      <c r="V27" s="386">
        <v>0.41615414618858376</v>
      </c>
      <c r="W27" s="385">
        <v>47.056600424363879</v>
      </c>
      <c r="X27" s="386">
        <v>0.15355703816475666</v>
      </c>
      <c r="Y27" s="385">
        <v>57.140157658156141</v>
      </c>
      <c r="Z27" s="386">
        <v>0.20319149185060867</v>
      </c>
      <c r="AA27" s="385">
        <v>14.56513822658882</v>
      </c>
      <c r="AB27" s="386">
        <v>0.11682534476458153</v>
      </c>
      <c r="AC27" s="385">
        <v>8.9631619855931195</v>
      </c>
      <c r="AD27" s="386">
        <v>0.13441179633366521</v>
      </c>
      <c r="AF27" s="384" t="s">
        <v>31</v>
      </c>
      <c r="AG27" s="385">
        <v>30.250671701376781</v>
      </c>
      <c r="AH27" s="386">
        <v>0.27218209081682504</v>
      </c>
      <c r="AI27" s="385">
        <v>129.96584879110026</v>
      </c>
      <c r="AJ27" s="386">
        <v>0.23429127321354479</v>
      </c>
      <c r="AK27" s="385">
        <v>47.056600424363879</v>
      </c>
      <c r="AL27" s="386">
        <v>0.15038996691590276</v>
      </c>
      <c r="AM27" s="382"/>
    </row>
    <row r="28" spans="1:39" x14ac:dyDescent="0.2">
      <c r="A28" s="383">
        <v>97225</v>
      </c>
      <c r="B28" s="389" t="s">
        <v>20</v>
      </c>
      <c r="C28" s="703">
        <v>561.09177048468973</v>
      </c>
      <c r="D28" s="844">
        <v>0.22548056679591391</v>
      </c>
      <c r="E28" s="385">
        <v>385.21206999999998</v>
      </c>
      <c r="F28" s="391">
        <v>0.16650934022621555</v>
      </c>
      <c r="G28" s="396">
        <v>7.8119254881947153E-2</v>
      </c>
      <c r="I28" s="336"/>
      <c r="J28" s="389" t="s">
        <v>20</v>
      </c>
      <c r="K28" s="393">
        <v>471.80581035731029</v>
      </c>
      <c r="L28" s="391">
        <v>0.25641444214649911</v>
      </c>
      <c r="M28" s="393">
        <v>56.391132712029119</v>
      </c>
      <c r="N28" s="391">
        <v>9.346991869839627E-2</v>
      </c>
      <c r="O28" s="385">
        <v>32.894827415350321</v>
      </c>
      <c r="P28" s="391">
        <v>0.72928074518602348</v>
      </c>
      <c r="R28" s="389" t="s">
        <v>20</v>
      </c>
      <c r="S28" s="385">
        <v>40.413645110287533</v>
      </c>
      <c r="T28" s="391">
        <v>0.54963943280517447</v>
      </c>
      <c r="U28" s="385">
        <v>183.27118131409463</v>
      </c>
      <c r="V28" s="391">
        <v>0.50619674083295996</v>
      </c>
      <c r="W28" s="385">
        <v>108.08300436472248</v>
      </c>
      <c r="X28" s="391">
        <v>0.16061442225202546</v>
      </c>
      <c r="Y28" s="385">
        <v>62.970098195099183</v>
      </c>
      <c r="Z28" s="391">
        <v>8.4702846318140415E-2</v>
      </c>
      <c r="AA28" s="385">
        <v>155.07561495808008</v>
      </c>
      <c r="AB28" s="391">
        <v>0.35063174499437105</v>
      </c>
      <c r="AC28" s="385">
        <v>11.278226542405823</v>
      </c>
      <c r="AD28" s="391">
        <v>5.8072219968021407E-2</v>
      </c>
      <c r="AF28" s="389" t="s">
        <v>20</v>
      </c>
      <c r="AG28" s="385">
        <v>100.56418666978526</v>
      </c>
      <c r="AH28" s="391">
        <v>0.30366576199176643</v>
      </c>
      <c r="AI28" s="385">
        <v>272.55714144147413</v>
      </c>
      <c r="AJ28" s="391">
        <v>0.26134962754890528</v>
      </c>
      <c r="AK28" s="385">
        <v>174.81251140729026</v>
      </c>
      <c r="AL28" s="391">
        <v>0.19797990024119899</v>
      </c>
      <c r="AM28" s="382"/>
    </row>
    <row r="29" spans="1:39" x14ac:dyDescent="0.2">
      <c r="A29" s="3"/>
      <c r="B29" s="37" t="s">
        <v>37</v>
      </c>
      <c r="C29" s="706">
        <v>2165.5304543583657</v>
      </c>
      <c r="D29" s="846">
        <v>0.17379661499664245</v>
      </c>
      <c r="E29" s="32">
        <v>1971.8042500000001</v>
      </c>
      <c r="F29" s="27">
        <v>0.16831362172182776</v>
      </c>
      <c r="G29" s="338">
        <v>1.8920029420461004E-2</v>
      </c>
      <c r="I29" s="336"/>
      <c r="J29" s="37" t="s">
        <v>37</v>
      </c>
      <c r="K29" s="26">
        <v>1758.0017255362573</v>
      </c>
      <c r="L29" s="27">
        <v>0.17852262190480137</v>
      </c>
      <c r="M29" s="26">
        <v>346.70355674915015</v>
      </c>
      <c r="N29" s="27">
        <v>0.13950768833884436</v>
      </c>
      <c r="O29" s="26">
        <v>60.82517207295848</v>
      </c>
      <c r="P29" s="27">
        <v>0.47725713195010577</v>
      </c>
      <c r="R29" s="37" t="s">
        <v>37</v>
      </c>
      <c r="S29" s="32">
        <v>110.05857252396886</v>
      </c>
      <c r="T29" s="27">
        <v>0.35955065831844996</v>
      </c>
      <c r="U29" s="32">
        <v>745.743827757237</v>
      </c>
      <c r="V29" s="27">
        <v>0.44484525789951262</v>
      </c>
      <c r="W29" s="32">
        <v>498.54376985481201</v>
      </c>
      <c r="X29" s="27">
        <v>0.15466725000199191</v>
      </c>
      <c r="Y29" s="32">
        <v>480.45493680439853</v>
      </c>
      <c r="Z29" s="27">
        <v>0.11696345023949152</v>
      </c>
      <c r="AA29" s="32">
        <v>287.07016373237002</v>
      </c>
      <c r="AB29" s="27">
        <v>0.13128943519908723</v>
      </c>
      <c r="AC29" s="32">
        <v>43.659183685579272</v>
      </c>
      <c r="AD29" s="27">
        <v>4.5477440214545729E-2</v>
      </c>
      <c r="AF29" s="37" t="s">
        <v>37</v>
      </c>
      <c r="AG29" s="32">
        <v>278.11584342428864</v>
      </c>
      <c r="AH29" s="27">
        <v>0.256551475080043</v>
      </c>
      <c r="AI29" s="32">
        <v>1087.1801952310361</v>
      </c>
      <c r="AJ29" s="27">
        <v>0.17080508594015417</v>
      </c>
      <c r="AK29" s="32">
        <v>593.44334581874091</v>
      </c>
      <c r="AL29" s="27">
        <v>0.13495179098556659</v>
      </c>
      <c r="AM29" s="382"/>
    </row>
    <row r="30" spans="1:39" ht="13.5" thickBot="1" x14ac:dyDescent="0.25">
      <c r="A30" s="3"/>
      <c r="B30" s="36" t="s">
        <v>282</v>
      </c>
      <c r="C30" s="704">
        <v>8497.782108128049</v>
      </c>
      <c r="D30" s="845">
        <v>0.15817500330080261</v>
      </c>
      <c r="E30" s="48">
        <v>6669.9749760000004</v>
      </c>
      <c r="F30" s="53">
        <v>0.13261583792626466</v>
      </c>
      <c r="G30" s="337">
        <v>4.9630102279136334E-2</v>
      </c>
      <c r="I30" s="336"/>
      <c r="J30" s="36" t="s">
        <v>282</v>
      </c>
      <c r="K30" s="68">
        <v>6438.5531949183687</v>
      </c>
      <c r="L30" s="53">
        <v>0.15767734007624082</v>
      </c>
      <c r="M30" s="68">
        <v>1912.5230320584658</v>
      </c>
      <c r="N30" s="53">
        <v>0.15300822132481046</v>
      </c>
      <c r="O30" s="68">
        <v>146.70588115121546</v>
      </c>
      <c r="P30" s="53">
        <v>0.37547441427031358</v>
      </c>
      <c r="R30" s="36" t="s">
        <v>282</v>
      </c>
      <c r="S30" s="48">
        <v>379.44243534854888</v>
      </c>
      <c r="T30" s="53">
        <v>0.35609012198204587</v>
      </c>
      <c r="U30" s="48">
        <v>1615.4589689444551</v>
      </c>
      <c r="V30" s="53">
        <v>0.31926412034096663</v>
      </c>
      <c r="W30" s="48">
        <v>3029.9951276792217</v>
      </c>
      <c r="X30" s="53">
        <v>0.18959905664175378</v>
      </c>
      <c r="Y30" s="48">
        <v>2211.3140279057106</v>
      </c>
      <c r="Z30" s="53">
        <v>0.11000367087065804</v>
      </c>
      <c r="AA30" s="48">
        <v>951.79815437229763</v>
      </c>
      <c r="AB30" s="53">
        <v>0.11152199874912794</v>
      </c>
      <c r="AC30" s="48">
        <v>309.7733938778162</v>
      </c>
      <c r="AD30" s="53">
        <v>0.1039323997364521</v>
      </c>
      <c r="AF30" s="36" t="s">
        <v>282</v>
      </c>
      <c r="AG30" s="48">
        <v>694.98154747914964</v>
      </c>
      <c r="AH30" s="53">
        <v>0.23010836924095898</v>
      </c>
      <c r="AI30" s="48">
        <v>4602.2681944887099</v>
      </c>
      <c r="AJ30" s="53">
        <v>0.1635354334665764</v>
      </c>
      <c r="AK30" s="48">
        <v>2625.9033650642959</v>
      </c>
      <c r="AL30" s="53">
        <v>0.12782446738446562</v>
      </c>
      <c r="AM30" s="382"/>
    </row>
    <row r="31" spans="1:39" x14ac:dyDescent="0.2">
      <c r="A31" s="383">
        <v>97210</v>
      </c>
      <c r="B31" s="377" t="s">
        <v>33</v>
      </c>
      <c r="C31" s="703">
        <v>1374.0172021256101</v>
      </c>
      <c r="D31" s="842">
        <v>0.14869695263353122</v>
      </c>
      <c r="E31" s="378">
        <v>882.76231900000005</v>
      </c>
      <c r="F31" s="379">
        <v>0.10506828976226901</v>
      </c>
      <c r="G31" s="394">
        <v>9.2520705811938164E-2</v>
      </c>
      <c r="I31" s="336"/>
      <c r="J31" s="377" t="s">
        <v>33</v>
      </c>
      <c r="K31" s="388">
        <v>825.38907900084064</v>
      </c>
      <c r="L31" s="386">
        <v>0.11843030310084281</v>
      </c>
      <c r="M31" s="381">
        <v>488.42128346263456</v>
      </c>
      <c r="N31" s="386">
        <v>0.23003071712365894</v>
      </c>
      <c r="O31" s="378">
        <v>60.206839662135131</v>
      </c>
      <c r="P31" s="386">
        <v>0.40765487063399414</v>
      </c>
      <c r="R31" s="377" t="s">
        <v>33</v>
      </c>
      <c r="S31" s="378">
        <v>105.29664416466463</v>
      </c>
      <c r="T31" s="379">
        <v>0.51273732161513397</v>
      </c>
      <c r="U31" s="378">
        <v>332.72741034481544</v>
      </c>
      <c r="V31" s="379">
        <v>0.31627556080780211</v>
      </c>
      <c r="W31" s="378">
        <v>532.17432176647128</v>
      </c>
      <c r="X31" s="379">
        <v>0.18470119714233971</v>
      </c>
      <c r="Y31" s="378">
        <v>330.94876590531663</v>
      </c>
      <c r="Z31" s="379">
        <v>8.9990211286538987E-2</v>
      </c>
      <c r="AA31" s="378">
        <v>60.209981764545233</v>
      </c>
      <c r="AB31" s="379">
        <v>5.5751081903774112E-2</v>
      </c>
      <c r="AC31" s="378">
        <v>12.66007817979699</v>
      </c>
      <c r="AD31" s="379">
        <v>3.6786761521472117E-2</v>
      </c>
      <c r="AF31" s="377" t="s">
        <v>33</v>
      </c>
      <c r="AG31" s="378">
        <v>47.629492457695846</v>
      </c>
      <c r="AH31" s="379">
        <v>0.14697609266246361</v>
      </c>
      <c r="AI31" s="378">
        <v>666.94171739533306</v>
      </c>
      <c r="AJ31" s="379">
        <v>0.15090788294813773</v>
      </c>
      <c r="AK31" s="378">
        <v>631.91138568556153</v>
      </c>
      <c r="AL31" s="379">
        <v>0.14791088436380312</v>
      </c>
      <c r="AM31" s="382"/>
    </row>
    <row r="32" spans="1:39" x14ac:dyDescent="0.2">
      <c r="A32" s="383">
        <v>97217</v>
      </c>
      <c r="B32" s="384" t="s">
        <v>14</v>
      </c>
      <c r="C32" s="703">
        <v>765.81234433998941</v>
      </c>
      <c r="D32" s="843">
        <v>0.17448737106969869</v>
      </c>
      <c r="E32" s="385">
        <v>1020.151606</v>
      </c>
      <c r="F32" s="386">
        <v>0.22825703599085764</v>
      </c>
      <c r="G32" s="395">
        <v>-5.5740138800269845E-2</v>
      </c>
      <c r="I32" s="336"/>
      <c r="J32" s="384" t="s">
        <v>14</v>
      </c>
      <c r="K32" s="388">
        <v>556.23205295770947</v>
      </c>
      <c r="L32" s="386">
        <v>0.19205909465538504</v>
      </c>
      <c r="M32" s="388">
        <v>192.69467548892081</v>
      </c>
      <c r="N32" s="386">
        <v>0.13400671493235564</v>
      </c>
      <c r="O32" s="385">
        <v>16.885615893359038</v>
      </c>
      <c r="P32" s="386">
        <v>0.30797095581142003</v>
      </c>
      <c r="R32" s="384" t="s">
        <v>14</v>
      </c>
      <c r="S32" s="385">
        <v>125.15221191548466</v>
      </c>
      <c r="T32" s="386">
        <v>0.45535914383548226</v>
      </c>
      <c r="U32" s="385">
        <v>26.81833112474671</v>
      </c>
      <c r="V32" s="386">
        <v>7.4838117988850178E-2</v>
      </c>
      <c r="W32" s="385">
        <v>113.23295363781943</v>
      </c>
      <c r="X32" s="386">
        <v>0.10074758918438942</v>
      </c>
      <c r="Y32" s="385">
        <v>430.08656951908608</v>
      </c>
      <c r="Z32" s="386">
        <v>0.24516460655255518</v>
      </c>
      <c r="AA32" s="385">
        <v>10.925986754526438</v>
      </c>
      <c r="AB32" s="386">
        <v>2.149241732568449E-2</v>
      </c>
      <c r="AC32" s="385">
        <v>59.596291388326023</v>
      </c>
      <c r="AD32" s="386">
        <v>0.16143567606235965</v>
      </c>
      <c r="AF32" s="384" t="s">
        <v>14</v>
      </c>
      <c r="AG32" s="385">
        <v>64.562649004019846</v>
      </c>
      <c r="AH32" s="386">
        <v>0.31131772851674711</v>
      </c>
      <c r="AI32" s="385">
        <v>356.58447680681741</v>
      </c>
      <c r="AJ32" s="386">
        <v>0.19258221858813557</v>
      </c>
      <c r="AK32" s="385">
        <v>344.66521852915218</v>
      </c>
      <c r="AL32" s="386">
        <v>0.14805537063459814</v>
      </c>
      <c r="AM32" s="382"/>
    </row>
    <row r="33" spans="1:39" x14ac:dyDescent="0.2">
      <c r="A33" s="383">
        <v>97220</v>
      </c>
      <c r="B33" s="384" t="s">
        <v>28</v>
      </c>
      <c r="C33" s="703">
        <v>1117.2828040723384</v>
      </c>
      <c r="D33" s="843">
        <v>0.16449940190075413</v>
      </c>
      <c r="E33" s="385">
        <v>968.21974599999999</v>
      </c>
      <c r="F33" s="386">
        <v>0.15387486824792707</v>
      </c>
      <c r="G33" s="395">
        <v>2.9053219758375493E-2</v>
      </c>
      <c r="I33" s="336"/>
      <c r="J33" s="384" t="s">
        <v>28</v>
      </c>
      <c r="K33" s="388">
        <v>636.29155962487243</v>
      </c>
      <c r="L33" s="386">
        <v>0.132492616216627</v>
      </c>
      <c r="M33" s="388">
        <v>460.95433666332906</v>
      </c>
      <c r="N33" s="386">
        <v>0.23859471266789542</v>
      </c>
      <c r="O33" s="385">
        <v>20.036907784136819</v>
      </c>
      <c r="P33" s="386">
        <v>0.34789935424404039</v>
      </c>
      <c r="R33" s="384" t="s">
        <v>28</v>
      </c>
      <c r="S33" s="385">
        <v>20.03359652585868</v>
      </c>
      <c r="T33" s="386">
        <v>0.38103771655750468</v>
      </c>
      <c r="U33" s="385">
        <v>220.45049806135185</v>
      </c>
      <c r="V33" s="386">
        <v>0.30361896179601505</v>
      </c>
      <c r="W33" s="385">
        <v>613.75680866862081</v>
      </c>
      <c r="X33" s="386">
        <v>0.22617817702844847</v>
      </c>
      <c r="Y33" s="385">
        <v>230.47921842277972</v>
      </c>
      <c r="Z33" s="386">
        <v>8.418928780239629E-2</v>
      </c>
      <c r="AA33" s="385">
        <v>25.052748618892878</v>
      </c>
      <c r="AB33" s="386">
        <v>5.7345466325273889E-2</v>
      </c>
      <c r="AC33" s="385">
        <v>7.5099337748344501</v>
      </c>
      <c r="AD33" s="386">
        <v>5.9954355205290751E-2</v>
      </c>
      <c r="AF33" s="384" t="s">
        <v>28</v>
      </c>
      <c r="AG33" s="385">
        <v>40.098983353508515</v>
      </c>
      <c r="AH33" s="386">
        <v>0.31995856430748248</v>
      </c>
      <c r="AI33" s="385">
        <v>551.09477741494425</v>
      </c>
      <c r="AJ33" s="386">
        <v>0.1804105164904854</v>
      </c>
      <c r="AK33" s="385">
        <v>503.54050415312599</v>
      </c>
      <c r="AL33" s="386">
        <v>0.14598718982259032</v>
      </c>
      <c r="AM33" s="382"/>
    </row>
    <row r="34" spans="1:39" x14ac:dyDescent="0.2">
      <c r="A34" s="383">
        <v>97226</v>
      </c>
      <c r="B34" s="384" t="s">
        <v>21</v>
      </c>
      <c r="C34" s="703">
        <v>479.26953710929462</v>
      </c>
      <c r="D34" s="843">
        <v>0.11934436645064636</v>
      </c>
      <c r="E34" s="385">
        <v>427.84131200000002</v>
      </c>
      <c r="F34" s="386">
        <v>0.11952396470744159</v>
      </c>
      <c r="G34" s="395">
        <v>2.2961812486852473E-2</v>
      </c>
      <c r="I34" s="336"/>
      <c r="J34" s="384" t="s">
        <v>21</v>
      </c>
      <c r="K34" s="388">
        <v>355.33942797119329</v>
      </c>
      <c r="L34" s="386">
        <v>0.13009307689744992</v>
      </c>
      <c r="M34" s="388">
        <v>104.18902980636841</v>
      </c>
      <c r="N34" s="386">
        <v>8.4660174319472634E-2</v>
      </c>
      <c r="O34" s="385">
        <v>19.741079331732958</v>
      </c>
      <c r="P34" s="386">
        <v>0.3672360062008812</v>
      </c>
      <c r="R34" s="384" t="s">
        <v>21</v>
      </c>
      <c r="S34" s="385">
        <v>58.12651136565816</v>
      </c>
      <c r="T34" s="386">
        <v>0.35730967747090647</v>
      </c>
      <c r="U34" s="385">
        <v>42.77233855208808</v>
      </c>
      <c r="V34" s="386">
        <v>0.15127645036968435</v>
      </c>
      <c r="W34" s="385">
        <v>230.31259220355119</v>
      </c>
      <c r="X34" s="386">
        <v>0.14064247480214834</v>
      </c>
      <c r="Y34" s="385">
        <v>67.997051031524634</v>
      </c>
      <c r="Z34" s="386">
        <v>6.9142900965422041E-2</v>
      </c>
      <c r="AA34" s="385">
        <v>80.06104395647256</v>
      </c>
      <c r="AB34" s="386">
        <v>0.10341751321167779</v>
      </c>
      <c r="AC34" s="385">
        <v>0</v>
      </c>
      <c r="AD34" s="386">
        <v>0</v>
      </c>
      <c r="AF34" s="384" t="s">
        <v>21</v>
      </c>
      <c r="AG34" s="385">
        <v>20.837805961273681</v>
      </c>
      <c r="AH34" s="386">
        <v>0.20660191375495482</v>
      </c>
      <c r="AI34" s="385">
        <v>287.34237693966861</v>
      </c>
      <c r="AJ34" s="386">
        <v>0.15696083200226468</v>
      </c>
      <c r="AK34" s="385">
        <v>165.6057210606487</v>
      </c>
      <c r="AL34" s="386">
        <v>8.257280555627991E-2</v>
      </c>
      <c r="AM34" s="382"/>
    </row>
    <row r="35" spans="1:39" x14ac:dyDescent="0.2">
      <c r="A35" s="383">
        <v>97232</v>
      </c>
      <c r="B35" s="389" t="s">
        <v>26</v>
      </c>
      <c r="C35" s="703">
        <v>1298</v>
      </c>
      <c r="D35" s="844">
        <v>0.22872246696035242</v>
      </c>
      <c r="E35" s="385">
        <v>751</v>
      </c>
      <c r="F35" s="391">
        <v>0.15830522765598651</v>
      </c>
      <c r="G35" s="396">
        <v>0.11564738313621947</v>
      </c>
      <c r="I35" s="336"/>
      <c r="J35" s="389" t="s">
        <v>26</v>
      </c>
      <c r="K35" s="393">
        <v>1141</v>
      </c>
      <c r="L35" s="391">
        <v>0.24168608345689471</v>
      </c>
      <c r="M35" s="393">
        <v>134</v>
      </c>
      <c r="N35" s="391">
        <v>0.15384615384615385</v>
      </c>
      <c r="O35" s="385">
        <v>23</v>
      </c>
      <c r="P35" s="391">
        <v>0.27710843373493976</v>
      </c>
      <c r="R35" s="389" t="s">
        <v>26</v>
      </c>
      <c r="S35" s="385">
        <v>22</v>
      </c>
      <c r="T35" s="391">
        <v>0.27500000000000002</v>
      </c>
      <c r="U35" s="385">
        <v>379</v>
      </c>
      <c r="V35" s="391">
        <v>0.51216216216216215</v>
      </c>
      <c r="W35" s="385">
        <v>533</v>
      </c>
      <c r="X35" s="391">
        <v>0.27935010482180295</v>
      </c>
      <c r="Y35" s="385">
        <v>248</v>
      </c>
      <c r="Z35" s="391">
        <v>0.12659520163348648</v>
      </c>
      <c r="AA35" s="385">
        <v>16</v>
      </c>
      <c r="AB35" s="391">
        <v>2.6490066225165563E-2</v>
      </c>
      <c r="AC35" s="385">
        <v>100</v>
      </c>
      <c r="AD35" s="391">
        <v>0.26041666666666669</v>
      </c>
      <c r="AF35" s="389" t="s">
        <v>26</v>
      </c>
      <c r="AG35" s="385">
        <v>107</v>
      </c>
      <c r="AH35" s="391">
        <v>0.34853420195439738</v>
      </c>
      <c r="AI35" s="385">
        <v>570</v>
      </c>
      <c r="AJ35" s="391">
        <v>0.20818115412710006</v>
      </c>
      <c r="AK35" s="385">
        <v>551</v>
      </c>
      <c r="AL35" s="391">
        <v>0.23832179930795847</v>
      </c>
      <c r="AM35" s="382"/>
    </row>
    <row r="36" spans="1:39" x14ac:dyDescent="0.2">
      <c r="A36" s="3"/>
      <c r="B36" s="37" t="s">
        <v>38</v>
      </c>
      <c r="C36" s="706">
        <v>5034.3818876472324</v>
      </c>
      <c r="D36" s="846">
        <v>0.16718753673381051</v>
      </c>
      <c r="E36" s="32">
        <v>4049.9749830000001</v>
      </c>
      <c r="F36" s="27">
        <v>0.14734198118284458</v>
      </c>
      <c r="G36" s="338">
        <v>4.4476716551940632E-2</v>
      </c>
      <c r="I36" s="336"/>
      <c r="J36" s="37" t="s">
        <v>38</v>
      </c>
      <c r="K36" s="26">
        <v>3514.2521195546155</v>
      </c>
      <c r="L36" s="27">
        <v>0.15886891805449002</v>
      </c>
      <c r="M36" s="26">
        <v>1380.2593254212527</v>
      </c>
      <c r="N36" s="27">
        <v>0.18173588508492808</v>
      </c>
      <c r="O36" s="26">
        <v>139.87044267136395</v>
      </c>
      <c r="P36" s="27">
        <v>0.35243467396706635</v>
      </c>
      <c r="R36" s="37" t="s">
        <v>38</v>
      </c>
      <c r="S36" s="32">
        <v>330.60896397166613</v>
      </c>
      <c r="T36" s="27">
        <v>0.42633954639931337</v>
      </c>
      <c r="U36" s="32">
        <v>1001.768578083002</v>
      </c>
      <c r="V36" s="27">
        <v>0.31709688077460579</v>
      </c>
      <c r="W36" s="32">
        <v>2022.4766762764627</v>
      </c>
      <c r="X36" s="27">
        <v>0.19703851186255517</v>
      </c>
      <c r="Y36" s="32">
        <v>1307.5116048787072</v>
      </c>
      <c r="Z36" s="27">
        <v>0.11766722176313624</v>
      </c>
      <c r="AA36" s="32">
        <v>192.2497610944371</v>
      </c>
      <c r="AB36" s="27">
        <v>5.6488038385093808E-2</v>
      </c>
      <c r="AC36" s="32">
        <v>179.76630334295746</v>
      </c>
      <c r="AD36" s="27">
        <v>0.1286020697382762</v>
      </c>
      <c r="AF36" s="37" t="s">
        <v>38</v>
      </c>
      <c r="AG36" s="32">
        <v>280.1289307764979</v>
      </c>
      <c r="AH36" s="27">
        <v>0.26312248946966071</v>
      </c>
      <c r="AI36" s="32">
        <v>2431.9633485567633</v>
      </c>
      <c r="AJ36" s="27">
        <v>0.17503116897449111</v>
      </c>
      <c r="AK36" s="32">
        <v>2196.7228294284882</v>
      </c>
      <c r="AL36" s="27">
        <v>0.15290086556014928</v>
      </c>
      <c r="AM36" s="382"/>
    </row>
    <row r="37" spans="1:39" x14ac:dyDescent="0.2">
      <c r="A37" s="383">
        <v>97202</v>
      </c>
      <c r="B37" s="397" t="s">
        <v>0</v>
      </c>
      <c r="C37" s="703">
        <v>287.32913446171</v>
      </c>
      <c r="D37" s="847">
        <v>0.12368037481977345</v>
      </c>
      <c r="E37" s="385">
        <v>189.17075800000001</v>
      </c>
      <c r="F37" s="398">
        <v>8.7483982950228537E-2</v>
      </c>
      <c r="G37" s="399">
        <v>8.7189206489648674E-2</v>
      </c>
      <c r="I37" s="336"/>
      <c r="J37" s="397" t="s">
        <v>0</v>
      </c>
      <c r="K37" s="400">
        <v>180.75614640682119</v>
      </c>
      <c r="L37" s="398">
        <v>0.10600119589878912</v>
      </c>
      <c r="M37" s="400">
        <v>99.259155541318009</v>
      </c>
      <c r="N37" s="398">
        <v>0.17462685238642925</v>
      </c>
      <c r="O37" s="385">
        <v>7.3138325135707998</v>
      </c>
      <c r="P37" s="398">
        <v>0.14768239147874068</v>
      </c>
      <c r="R37" s="397" t="s">
        <v>0</v>
      </c>
      <c r="S37" s="385">
        <v>3.1344996486732004</v>
      </c>
      <c r="T37" s="398">
        <v>3.602108996118146E-2</v>
      </c>
      <c r="U37" s="385">
        <v>29.255330054283203</v>
      </c>
      <c r="V37" s="398">
        <v>9.0742877097405292E-2</v>
      </c>
      <c r="W37" s="385">
        <v>74.183158351932391</v>
      </c>
      <c r="X37" s="398">
        <v>0.11499659416867419</v>
      </c>
      <c r="Y37" s="385">
        <v>156.72498243365999</v>
      </c>
      <c r="Z37" s="398">
        <v>0.1892087762170912</v>
      </c>
      <c r="AA37" s="385">
        <v>15.672498243365999</v>
      </c>
      <c r="AB37" s="398">
        <v>5.8944880007136685E-2</v>
      </c>
      <c r="AC37" s="385">
        <v>8.3586657297952005</v>
      </c>
      <c r="AD37" s="398">
        <v>4.7914285162778486E-2</v>
      </c>
      <c r="AF37" s="397" t="s">
        <v>0</v>
      </c>
      <c r="AG37" s="385">
        <v>11.493165378468399</v>
      </c>
      <c r="AH37" s="398">
        <v>0.10583081353805926</v>
      </c>
      <c r="AI37" s="385">
        <v>179.7113131905968</v>
      </c>
      <c r="AJ37" s="398">
        <v>0.16078269559856329</v>
      </c>
      <c r="AK37" s="385">
        <v>94.034989460196002</v>
      </c>
      <c r="AL37" s="398">
        <v>8.6458056233280067E-2</v>
      </c>
      <c r="AM37" s="382"/>
    </row>
    <row r="38" spans="1:39" x14ac:dyDescent="0.2">
      <c r="A38" s="383">
        <v>97206</v>
      </c>
      <c r="B38" s="384" t="s">
        <v>5</v>
      </c>
      <c r="C38" s="703">
        <v>333.3513032887389</v>
      </c>
      <c r="D38" s="843">
        <v>9.6524398163917446E-2</v>
      </c>
      <c r="E38" s="385">
        <v>409.985634</v>
      </c>
      <c r="F38" s="386">
        <v>0.12361284403630778</v>
      </c>
      <c r="G38" s="395">
        <v>-4.054037561302426E-2</v>
      </c>
      <c r="I38" s="336"/>
      <c r="J38" s="384" t="s">
        <v>5</v>
      </c>
      <c r="K38" s="388">
        <v>212.13264754737932</v>
      </c>
      <c r="L38" s="386">
        <v>8.6603503873484144E-2</v>
      </c>
      <c r="M38" s="388">
        <v>116.16787841880296</v>
      </c>
      <c r="N38" s="386">
        <v>0.11831856304018137</v>
      </c>
      <c r="O38" s="385">
        <v>5.0507773225566499</v>
      </c>
      <c r="P38" s="386">
        <v>0.22698097585367041</v>
      </c>
      <c r="R38" s="384" t="s">
        <v>5</v>
      </c>
      <c r="S38" s="385">
        <v>21.213264754737931</v>
      </c>
      <c r="T38" s="386">
        <v>0.15197016035895849</v>
      </c>
      <c r="U38" s="385">
        <v>53.538239619100487</v>
      </c>
      <c r="V38" s="386">
        <v>0.11859837348050266</v>
      </c>
      <c r="W38" s="385">
        <v>150.51316421218817</v>
      </c>
      <c r="X38" s="386">
        <v>0.13770143279835736</v>
      </c>
      <c r="Y38" s="385">
        <v>91.924147270531037</v>
      </c>
      <c r="Z38" s="386">
        <v>7.7446267534017316E-2</v>
      </c>
      <c r="AA38" s="385">
        <v>13.13202103864729</v>
      </c>
      <c r="AB38" s="386">
        <v>3.2731514533069841E-2</v>
      </c>
      <c r="AC38" s="385">
        <v>3.0304663935339899</v>
      </c>
      <c r="AD38" s="386">
        <v>1.6710935183750764E-2</v>
      </c>
      <c r="AF38" s="384" t="s">
        <v>5</v>
      </c>
      <c r="AG38" s="385">
        <v>16.16248743218128</v>
      </c>
      <c r="AH38" s="386">
        <v>0.20743985198302797</v>
      </c>
      <c r="AI38" s="385">
        <v>113.13741202526896</v>
      </c>
      <c r="AJ38" s="386">
        <v>7.9477020194216999E-2</v>
      </c>
      <c r="AK38" s="385">
        <v>151.52331967669949</v>
      </c>
      <c r="AL38" s="386">
        <v>8.2905002738205433E-2</v>
      </c>
      <c r="AM38" s="382"/>
    </row>
    <row r="39" spans="1:39" x14ac:dyDescent="0.2">
      <c r="A39" s="383">
        <v>97207</v>
      </c>
      <c r="B39" s="384" t="s">
        <v>6</v>
      </c>
      <c r="C39" s="703">
        <v>1118.8814722355205</v>
      </c>
      <c r="D39" s="843">
        <v>0.13827576939606245</v>
      </c>
      <c r="E39" s="385">
        <v>578.13392499999998</v>
      </c>
      <c r="F39" s="386">
        <v>8.5063470666551622E-2</v>
      </c>
      <c r="G39" s="395">
        <v>0.14117204824488216</v>
      </c>
      <c r="I39" s="336"/>
      <c r="J39" s="384" t="s">
        <v>6</v>
      </c>
      <c r="K39" s="388">
        <v>595.32154624471002</v>
      </c>
      <c r="L39" s="386">
        <v>0.12126077714494798</v>
      </c>
      <c r="M39" s="388">
        <v>516.04995921340151</v>
      </c>
      <c r="N39" s="386">
        <v>0.16395155572319414</v>
      </c>
      <c r="O39" s="385">
        <v>7.5099667774086303</v>
      </c>
      <c r="P39" s="386">
        <v>0.21668140577315761</v>
      </c>
      <c r="R39" s="384" t="s">
        <v>6</v>
      </c>
      <c r="S39" s="385">
        <v>33.752977068943579</v>
      </c>
      <c r="T39" s="386">
        <v>0.18787223838003139</v>
      </c>
      <c r="U39" s="385">
        <v>200.64170860101586</v>
      </c>
      <c r="V39" s="386">
        <v>0.21333822301651978</v>
      </c>
      <c r="W39" s="385">
        <v>384.99290515567503</v>
      </c>
      <c r="X39" s="386">
        <v>0.17309138373221022</v>
      </c>
      <c r="Y39" s="385">
        <v>401.78669705226685</v>
      </c>
      <c r="Z39" s="386">
        <v>0.12593693337629658</v>
      </c>
      <c r="AA39" s="385">
        <v>58.237724781372592</v>
      </c>
      <c r="AB39" s="386">
        <v>5.0754436519142826E-2</v>
      </c>
      <c r="AC39" s="385">
        <v>39.469459576246372</v>
      </c>
      <c r="AD39" s="386">
        <v>9.6388656214895549E-2</v>
      </c>
      <c r="AF39" s="384" t="s">
        <v>6</v>
      </c>
      <c r="AG39" s="385">
        <v>26.49877634828303</v>
      </c>
      <c r="AH39" s="386">
        <v>0.1138989455846272</v>
      </c>
      <c r="AI39" s="385">
        <v>336.69427046078977</v>
      </c>
      <c r="AJ39" s="386">
        <v>0.10259442156112408</v>
      </c>
      <c r="AK39" s="385">
        <v>604.09424197475641</v>
      </c>
      <c r="AL39" s="386">
        <v>0.14485062527913634</v>
      </c>
      <c r="AM39" s="382"/>
    </row>
    <row r="40" spans="1:39" x14ac:dyDescent="0.2">
      <c r="A40" s="383">
        <v>97221</v>
      </c>
      <c r="B40" s="384" t="s">
        <v>27</v>
      </c>
      <c r="C40" s="703">
        <v>823.43544168155177</v>
      </c>
      <c r="D40" s="843">
        <v>0.13191609457994782</v>
      </c>
      <c r="E40" s="385">
        <v>548.11129000000005</v>
      </c>
      <c r="F40" s="386">
        <v>9.6654244467369324E-2</v>
      </c>
      <c r="G40" s="395">
        <v>8.4806207288953273E-2</v>
      </c>
      <c r="I40" s="336"/>
      <c r="J40" s="384" t="s">
        <v>27</v>
      </c>
      <c r="K40" s="388">
        <v>563.16365129952669</v>
      </c>
      <c r="L40" s="386">
        <v>0.13363756849094149</v>
      </c>
      <c r="M40" s="388">
        <v>235.12731251769333</v>
      </c>
      <c r="N40" s="386">
        <v>0.11889546146208747</v>
      </c>
      <c r="O40" s="385">
        <v>25.14447786433178</v>
      </c>
      <c r="P40" s="386">
        <v>0.49883649507920069</v>
      </c>
      <c r="R40" s="384" t="s">
        <v>27</v>
      </c>
      <c r="S40" s="385">
        <v>140.1226644984383</v>
      </c>
      <c r="T40" s="386">
        <v>0.61860343918556415</v>
      </c>
      <c r="U40" s="385">
        <v>80.591128120771003</v>
      </c>
      <c r="V40" s="386">
        <v>0.16796411316342591</v>
      </c>
      <c r="W40" s="385">
        <v>363.35799481724234</v>
      </c>
      <c r="X40" s="386">
        <v>0.18074861971178377</v>
      </c>
      <c r="Y40" s="385">
        <v>219.29661195223298</v>
      </c>
      <c r="Z40" s="386">
        <v>8.8179773579744519E-2</v>
      </c>
      <c r="AA40" s="385">
        <v>17.552390278215132</v>
      </c>
      <c r="AB40" s="386">
        <v>2.1202703516910542E-2</v>
      </c>
      <c r="AC40" s="385">
        <v>2.5146520146520102</v>
      </c>
      <c r="AD40" s="386">
        <v>1.193302847099526E-2</v>
      </c>
      <c r="AF40" s="384" t="s">
        <v>27</v>
      </c>
      <c r="AG40" s="385">
        <v>53.263765336894267</v>
      </c>
      <c r="AH40" s="386">
        <v>0.30514189018087301</v>
      </c>
      <c r="AI40" s="385">
        <v>427.05080206748721</v>
      </c>
      <c r="AJ40" s="386">
        <v>0.14759213312946515</v>
      </c>
      <c r="AK40" s="385">
        <v>320.58667750500643</v>
      </c>
      <c r="AL40" s="386">
        <v>0.1083573798309365</v>
      </c>
      <c r="AM40" s="382"/>
    </row>
    <row r="41" spans="1:39" x14ac:dyDescent="0.2">
      <c r="A41" s="383">
        <v>97227</v>
      </c>
      <c r="B41" s="384" t="s">
        <v>22</v>
      </c>
      <c r="C41" s="703">
        <v>781.01277612279364</v>
      </c>
      <c r="D41" s="843">
        <v>0.12794643889964752</v>
      </c>
      <c r="E41" s="385">
        <v>844.31478400000003</v>
      </c>
      <c r="F41" s="386">
        <v>0.16284739556868785</v>
      </c>
      <c r="G41" s="395">
        <v>-1.5465931574298319E-2</v>
      </c>
      <c r="I41" s="336"/>
      <c r="J41" s="384" t="s">
        <v>22</v>
      </c>
      <c r="K41" s="388">
        <v>460.79753791244826</v>
      </c>
      <c r="L41" s="386">
        <v>0.11776222675239571</v>
      </c>
      <c r="M41" s="388">
        <v>308.50004656850354</v>
      </c>
      <c r="N41" s="386">
        <v>0.14782162964880702</v>
      </c>
      <c r="O41" s="385">
        <v>11.715191641841903</v>
      </c>
      <c r="P41" s="386">
        <v>0.11232959306996886</v>
      </c>
      <c r="R41" s="384" t="s">
        <v>22</v>
      </c>
      <c r="S41" s="385">
        <v>65.409820000283972</v>
      </c>
      <c r="T41" s="386">
        <v>0.18295770653224774</v>
      </c>
      <c r="U41" s="385">
        <v>238.20889671745206</v>
      </c>
      <c r="V41" s="386">
        <v>0.23394891812263699</v>
      </c>
      <c r="W41" s="385">
        <v>282.14086537435918</v>
      </c>
      <c r="X41" s="386">
        <v>0.15328547884263394</v>
      </c>
      <c r="Y41" s="385">
        <v>172.79907671716808</v>
      </c>
      <c r="Z41" s="386">
        <v>7.9005475651582363E-2</v>
      </c>
      <c r="AA41" s="385">
        <v>18.549053432916349</v>
      </c>
      <c r="AB41" s="386">
        <v>3.4838800719678535E-2</v>
      </c>
      <c r="AC41" s="385">
        <v>3.9050638806139681</v>
      </c>
      <c r="AD41" s="386">
        <v>2.3207537366505125E-2</v>
      </c>
      <c r="AF41" s="384" t="s">
        <v>22</v>
      </c>
      <c r="AG41" s="385">
        <v>12.691457611995396</v>
      </c>
      <c r="AH41" s="386">
        <v>0.2049690024928584</v>
      </c>
      <c r="AI41" s="385">
        <v>352.43201522541062</v>
      </c>
      <c r="AJ41" s="386">
        <v>0.14161835411864857</v>
      </c>
      <c r="AK41" s="385">
        <v>350.47948328510358</v>
      </c>
      <c r="AL41" s="386">
        <v>0.11191865819758763</v>
      </c>
      <c r="AM41" s="382"/>
    </row>
    <row r="42" spans="1:39" x14ac:dyDescent="0.2">
      <c r="A42" s="383">
        <v>97223</v>
      </c>
      <c r="B42" s="384" t="s">
        <v>18</v>
      </c>
      <c r="C42" s="703">
        <v>622.97176562682296</v>
      </c>
      <c r="D42" s="843">
        <v>0.13402710493777967</v>
      </c>
      <c r="E42" s="385">
        <v>406.81769500000001</v>
      </c>
      <c r="F42" s="386">
        <v>0.10511588294378815</v>
      </c>
      <c r="G42" s="395">
        <v>8.8964459262320217E-2</v>
      </c>
      <c r="I42" s="336"/>
      <c r="J42" s="384" t="s">
        <v>18</v>
      </c>
      <c r="K42" s="388">
        <v>506.57789009569683</v>
      </c>
      <c r="L42" s="386">
        <v>0.14305532913677446</v>
      </c>
      <c r="M42" s="388">
        <v>111.10324482516586</v>
      </c>
      <c r="N42" s="386">
        <v>0.10258064229462963</v>
      </c>
      <c r="O42" s="385">
        <v>5.2906307059602797</v>
      </c>
      <c r="P42" s="386">
        <v>0.22147419499364232</v>
      </c>
      <c r="R42" s="384" t="s">
        <v>18</v>
      </c>
      <c r="S42" s="385">
        <v>3.96797302947021</v>
      </c>
      <c r="T42" s="386">
        <v>7.9845223237446389E-2</v>
      </c>
      <c r="U42" s="385">
        <v>18.517207470860981</v>
      </c>
      <c r="V42" s="386">
        <v>6.1535950959680008E-2</v>
      </c>
      <c r="W42" s="385">
        <v>182.52675935562965</v>
      </c>
      <c r="X42" s="386">
        <v>0.15043246421171494</v>
      </c>
      <c r="Y42" s="385">
        <v>338.6003651814579</v>
      </c>
      <c r="Z42" s="386">
        <v>0.1729122202812749</v>
      </c>
      <c r="AA42" s="385">
        <v>78.036802912914126</v>
      </c>
      <c r="AB42" s="386">
        <v>8.650980546885223E-2</v>
      </c>
      <c r="AC42" s="385">
        <v>1.3226576764900699</v>
      </c>
      <c r="AD42" s="386">
        <v>5.908287929560831E-3</v>
      </c>
      <c r="AF42" s="384" t="s">
        <v>18</v>
      </c>
      <c r="AG42" s="385">
        <v>41.002387971192164</v>
      </c>
      <c r="AH42" s="386">
        <v>0.17600418126330999</v>
      </c>
      <c r="AI42" s="385">
        <v>275.11279670993457</v>
      </c>
      <c r="AJ42" s="386">
        <v>0.13393696348061876</v>
      </c>
      <c r="AK42" s="385">
        <v>276.43545438642468</v>
      </c>
      <c r="AL42" s="386">
        <v>0.13524891794916474</v>
      </c>
      <c r="AM42" s="382"/>
    </row>
    <row r="43" spans="1:39" x14ac:dyDescent="0.2">
      <c r="A43" s="383">
        <v>97231</v>
      </c>
      <c r="B43" s="389" t="s">
        <v>29</v>
      </c>
      <c r="C43" s="703">
        <v>392.18017433006651</v>
      </c>
      <c r="D43" s="844">
        <v>7.7794208434699877E-2</v>
      </c>
      <c r="E43" s="385">
        <v>739.14711499999999</v>
      </c>
      <c r="F43" s="391">
        <v>0.15202896144858016</v>
      </c>
      <c r="G43" s="396">
        <v>-0.11905062897927532</v>
      </c>
      <c r="I43" s="336"/>
      <c r="J43" s="389" t="s">
        <v>29</v>
      </c>
      <c r="K43" s="393">
        <v>231.92380867742506</v>
      </c>
      <c r="L43" s="391">
        <v>0.10321025163047237</v>
      </c>
      <c r="M43" s="393">
        <v>159.26098449951937</v>
      </c>
      <c r="N43" s="391">
        <v>5.7580312377435959E-2</v>
      </c>
      <c r="O43" s="385">
        <v>0.99538115312199604</v>
      </c>
      <c r="P43" s="391">
        <v>3.522472730867187E-2</v>
      </c>
      <c r="R43" s="389" t="s">
        <v>29</v>
      </c>
      <c r="S43" s="385">
        <v>34.838340359269864</v>
      </c>
      <c r="T43" s="391">
        <v>7.6526901581263754E-2</v>
      </c>
      <c r="U43" s="385">
        <v>142.33950489644542</v>
      </c>
      <c r="V43" s="391">
        <v>0.11783200078582985</v>
      </c>
      <c r="W43" s="385">
        <v>103.51963992468758</v>
      </c>
      <c r="X43" s="391">
        <v>6.7413159677297108E-2</v>
      </c>
      <c r="Y43" s="385">
        <v>77.63972994351569</v>
      </c>
      <c r="Z43" s="391">
        <v>6.3012858717871698E-2</v>
      </c>
      <c r="AA43" s="385">
        <v>26.875291134293892</v>
      </c>
      <c r="AB43" s="391">
        <v>6.6911482220362042E-2</v>
      </c>
      <c r="AC43" s="385">
        <v>6.9676680718539723</v>
      </c>
      <c r="AD43" s="391">
        <v>3.3395293835624743E-2</v>
      </c>
      <c r="AF43" s="389" t="s">
        <v>29</v>
      </c>
      <c r="AG43" s="385">
        <v>14.93071729682994</v>
      </c>
      <c r="AH43" s="391">
        <v>0.11622240420106371</v>
      </c>
      <c r="AI43" s="385">
        <v>181.15936986820327</v>
      </c>
      <c r="AJ43" s="391">
        <v>9.3037333132218875E-2</v>
      </c>
      <c r="AK43" s="385">
        <v>195.0947060119112</v>
      </c>
      <c r="AL43" s="391">
        <v>6.8903388595602744E-2</v>
      </c>
      <c r="AM43" s="382"/>
    </row>
    <row r="44" spans="1:39" x14ac:dyDescent="0.2">
      <c r="A44" s="3"/>
      <c r="B44" s="37" t="s">
        <v>40</v>
      </c>
      <c r="C44" s="706">
        <v>4359.1620677472038</v>
      </c>
      <c r="D44" s="155">
        <v>0.12141140961030612</v>
      </c>
      <c r="E44" s="32">
        <v>3715.6812010000003</v>
      </c>
      <c r="F44" s="27">
        <v>0.11661374167106382</v>
      </c>
      <c r="G44" s="338">
        <v>3.2459237077305803E-2</v>
      </c>
      <c r="I44" s="336"/>
      <c r="J44" s="37" t="s">
        <v>40</v>
      </c>
      <c r="K44" s="32">
        <v>2750.6732281840068</v>
      </c>
      <c r="L44" s="27">
        <v>0.11970158196797806</v>
      </c>
      <c r="M44" s="32">
        <v>1545.4685815844043</v>
      </c>
      <c r="N44" s="27">
        <v>0.12254581880882148</v>
      </c>
      <c r="O44" s="32">
        <v>63.020257978792039</v>
      </c>
      <c r="P44" s="27">
        <v>0.20116232874945733</v>
      </c>
      <c r="R44" s="37" t="s">
        <v>40</v>
      </c>
      <c r="S44" s="32">
        <v>302.43953935981705</v>
      </c>
      <c r="T44" s="27">
        <v>0.20226920587544245</v>
      </c>
      <c r="U44" s="32">
        <v>763.09201547992893</v>
      </c>
      <c r="V44" s="27">
        <v>0.16162979408634964</v>
      </c>
      <c r="W44" s="32">
        <v>1541.2344871917144</v>
      </c>
      <c r="X44" s="27">
        <v>0.14591966112842839</v>
      </c>
      <c r="Y44" s="32">
        <v>1458.7716105508323</v>
      </c>
      <c r="Z44" s="27">
        <v>0.11161144225572948</v>
      </c>
      <c r="AA44" s="32">
        <v>228.05578182172536</v>
      </c>
      <c r="AB44" s="27">
        <v>5.0922319092643852E-2</v>
      </c>
      <c r="AC44" s="32">
        <v>65.568633343185581</v>
      </c>
      <c r="AD44" s="27">
        <v>4.1583787335472411E-2</v>
      </c>
      <c r="AF44" s="37" t="s">
        <v>40</v>
      </c>
      <c r="AG44" s="32">
        <v>176.04275737584447</v>
      </c>
      <c r="AH44" s="27">
        <v>0.17308856668876954</v>
      </c>
      <c r="AI44" s="32">
        <v>1865.2979795476913</v>
      </c>
      <c r="AJ44" s="27">
        <v>0.12266595011517456</v>
      </c>
      <c r="AK44" s="32">
        <v>1992.2488723000981</v>
      </c>
      <c r="AL44" s="27">
        <v>0.11036619241755526</v>
      </c>
      <c r="AM44" s="382"/>
    </row>
    <row r="45" spans="1:39" ht="13.5" thickBot="1" x14ac:dyDescent="0.25">
      <c r="A45" s="3"/>
      <c r="B45" s="36" t="s">
        <v>41</v>
      </c>
      <c r="C45" s="704">
        <v>9393.5439553944361</v>
      </c>
      <c r="D45" s="150">
        <v>0.14229141068997339</v>
      </c>
      <c r="E45" s="48">
        <v>7765.6561840000004</v>
      </c>
      <c r="F45" s="53">
        <v>0.13084497004799714</v>
      </c>
      <c r="G45" s="337">
        <v>3.8795985596055571E-2</v>
      </c>
      <c r="I45" s="336"/>
      <c r="J45" s="36" t="s">
        <v>41</v>
      </c>
      <c r="K45" s="48">
        <v>6264.9253477386228</v>
      </c>
      <c r="L45" s="53">
        <v>0.13891225976811009</v>
      </c>
      <c r="M45" s="48">
        <v>2925.727907005657</v>
      </c>
      <c r="N45" s="53">
        <v>0.14479345190156878</v>
      </c>
      <c r="O45" s="48">
        <v>202.89070065015599</v>
      </c>
      <c r="P45" s="53">
        <v>0.2857012933025832</v>
      </c>
      <c r="R45" s="36" t="s">
        <v>41</v>
      </c>
      <c r="S45" s="68">
        <v>633.04850333148318</v>
      </c>
      <c r="T45" s="53">
        <v>0.2787909998527594</v>
      </c>
      <c r="U45" s="68">
        <v>1764.8605935629309</v>
      </c>
      <c r="V45" s="53">
        <v>0.22395510547445446</v>
      </c>
      <c r="W45" s="68">
        <v>3563.7111634681769</v>
      </c>
      <c r="X45" s="53">
        <v>0.17111356217813722</v>
      </c>
      <c r="Y45" s="68">
        <v>2766.2832154295393</v>
      </c>
      <c r="Z45" s="53">
        <v>0.1143941479249985</v>
      </c>
      <c r="AA45" s="68">
        <v>420.30554291616249</v>
      </c>
      <c r="AB45" s="53">
        <v>5.3325580940695692E-2</v>
      </c>
      <c r="AC45" s="68">
        <v>245.33493668614304</v>
      </c>
      <c r="AD45" s="53">
        <v>8.2475704508214245E-2</v>
      </c>
      <c r="AF45" s="36" t="s">
        <v>41</v>
      </c>
      <c r="AG45" s="16">
        <v>456.17168815234237</v>
      </c>
      <c r="AH45" s="53">
        <v>0.21913413976250257</v>
      </c>
      <c r="AI45" s="16">
        <v>4297.2613281044542</v>
      </c>
      <c r="AJ45" s="53">
        <v>0.14766824711068291</v>
      </c>
      <c r="AK45" s="16">
        <v>4188.9717017285866</v>
      </c>
      <c r="AL45" s="53">
        <v>0.12921652669025907</v>
      </c>
      <c r="AM45" s="382"/>
    </row>
    <row r="46" spans="1:39" ht="13.5" thickBot="1" x14ac:dyDescent="0.25">
      <c r="A46" s="3"/>
      <c r="B46" s="51" t="s">
        <v>42</v>
      </c>
      <c r="C46" s="707">
        <v>30078.218090994509</v>
      </c>
      <c r="D46" s="163">
        <v>0.1472681720677102</v>
      </c>
      <c r="E46" s="49">
        <v>23144.870634999999</v>
      </c>
      <c r="F46" s="54">
        <v>0.12278784729342444</v>
      </c>
      <c r="G46" s="339">
        <v>5.3803093798221679E-2</v>
      </c>
      <c r="I46" s="336"/>
      <c r="J46" s="51" t="s">
        <v>42</v>
      </c>
      <c r="K46" s="49">
        <v>18968.619260209176</v>
      </c>
      <c r="L46" s="54">
        <v>0.14594969334214861</v>
      </c>
      <c r="M46" s="49">
        <v>10682.772988035456</v>
      </c>
      <c r="N46" s="54">
        <v>0.14651824508470102</v>
      </c>
      <c r="O46" s="49">
        <v>426.82584274987676</v>
      </c>
      <c r="P46" s="54">
        <v>0.31305351429721845</v>
      </c>
      <c r="R46" s="51" t="s">
        <v>42</v>
      </c>
      <c r="S46" s="71">
        <v>3132.6046639185997</v>
      </c>
      <c r="T46" s="54">
        <v>0.36324594601917287</v>
      </c>
      <c r="U46" s="71">
        <v>6290.033778478788</v>
      </c>
      <c r="V46" s="54">
        <v>0.24424059895672137</v>
      </c>
      <c r="W46" s="71">
        <v>10293.682904565576</v>
      </c>
      <c r="X46" s="54">
        <v>0.16033673429470108</v>
      </c>
      <c r="Y46" s="71">
        <v>7270.9010846798783</v>
      </c>
      <c r="Z46" s="54">
        <v>0.10071750716564336</v>
      </c>
      <c r="AA46" s="71">
        <v>2271.4675460187964</v>
      </c>
      <c r="AB46" s="54">
        <v>9.1405017561936294E-2</v>
      </c>
      <c r="AC46" s="71">
        <v>819.52811333286968</v>
      </c>
      <c r="AD46" s="54">
        <v>9.5053447116594844E-2</v>
      </c>
      <c r="AF46" s="51" t="s">
        <v>42</v>
      </c>
      <c r="AG46" s="50">
        <v>2303.3618073066946</v>
      </c>
      <c r="AH46" s="54">
        <v>0.21514889347835603</v>
      </c>
      <c r="AI46" s="50">
        <v>16138.541372166319</v>
      </c>
      <c r="AJ46" s="54">
        <v>0.1495193695093994</v>
      </c>
      <c r="AK46" s="50">
        <v>10102.237004594321</v>
      </c>
      <c r="AL46" s="54">
        <v>0.1275297758899881</v>
      </c>
      <c r="AM46" s="382"/>
    </row>
    <row r="47" spans="1:39" x14ac:dyDescent="0.2">
      <c r="B47" s="401" t="s">
        <v>75</v>
      </c>
      <c r="C47" s="402"/>
      <c r="D47" s="569"/>
      <c r="E47" s="402"/>
      <c r="F47" s="402"/>
      <c r="G47" s="402"/>
      <c r="J47" s="401" t="s">
        <v>75</v>
      </c>
      <c r="K47" s="402"/>
      <c r="L47" s="402"/>
      <c r="M47" s="402"/>
      <c r="N47" s="402"/>
      <c r="O47" s="402"/>
      <c r="P47" s="402"/>
      <c r="R47" s="401" t="s">
        <v>307</v>
      </c>
      <c r="S47" s="402"/>
      <c r="T47" s="402"/>
      <c r="U47" s="402"/>
      <c r="V47" s="402"/>
      <c r="W47" s="402"/>
      <c r="X47" s="402"/>
      <c r="Y47" s="402"/>
      <c r="Z47" s="402"/>
      <c r="AA47" s="402"/>
      <c r="AB47" s="402"/>
      <c r="AC47" s="402"/>
      <c r="AD47" s="402"/>
      <c r="AF47" s="401" t="s">
        <v>308</v>
      </c>
      <c r="AG47" s="403"/>
    </row>
    <row r="48" spans="1:39" x14ac:dyDescent="0.2">
      <c r="AG48" s="403"/>
    </row>
  </sheetData>
  <autoFilter ref="D1:D48"/>
  <pageMargins left="0.78740157480314965" right="0.78740157480314965" top="0.98425196850393704" bottom="0.98425196850393704" header="0.51181102362204722" footer="0.51181102362204722"/>
  <pageSetup paperSize="9" scale="69" orientation="landscape" r:id="rId1"/>
  <headerFooter alignWithMargins="0">
    <oddHeader>&amp;CObservatoire de l'habitat de la Martinique
&amp;"Arial,Gras"&amp;11Le parc vacant</oddHeader>
  </headerFooter>
  <colBreaks count="2" manualBreakCount="2">
    <brk id="17" max="78" man="1"/>
    <brk id="31" max="7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BH51"/>
  <sheetViews>
    <sheetView zoomScale="90" zoomScaleNormal="90" workbookViewId="0">
      <pane xSplit="2" ySplit="4" topLeftCell="C5" activePane="bottomRight" state="frozen"/>
      <selection activeCell="B1" sqref="A1:XFD1048576"/>
      <selection pane="topRight" activeCell="B1" sqref="A1:XFD1048576"/>
      <selection pane="bottomLeft" activeCell="B1" sqref="A1:XFD1048576"/>
      <selection pane="bottomRight" activeCell="B2" sqref="B2"/>
    </sheetView>
  </sheetViews>
  <sheetFormatPr baseColWidth="10" defaultRowHeight="12" x14ac:dyDescent="0.2"/>
  <cols>
    <col min="1" max="1" width="0" style="404" hidden="1" customWidth="1"/>
    <col min="2" max="2" width="19" style="404" customWidth="1"/>
    <col min="3" max="12" width="10.7109375" style="404" customWidth="1"/>
    <col min="13" max="13" width="10.7109375" style="428" customWidth="1"/>
    <col min="14" max="14" width="11.42578125" style="404"/>
    <col min="15" max="15" width="5.28515625" style="404" customWidth="1"/>
    <col min="16" max="16" width="11.42578125" style="404"/>
    <col min="17" max="17" width="19" style="404" customWidth="1"/>
    <col min="18" max="18" width="11.42578125" style="404"/>
    <col min="19" max="19" width="7.7109375" style="404" customWidth="1"/>
    <col min="20" max="20" width="11.42578125" style="404"/>
    <col min="21" max="21" width="7.7109375" style="404" customWidth="1"/>
    <col min="22" max="22" width="11.42578125" style="404"/>
    <col min="23" max="23" width="7.7109375" style="404" customWidth="1"/>
    <col min="24" max="24" width="11.42578125" style="404"/>
    <col min="25" max="25" width="7.7109375" style="404" customWidth="1"/>
    <col min="26" max="26" width="11.42578125" style="404"/>
    <col min="27" max="27" width="7.7109375" style="404" customWidth="1"/>
    <col min="28" max="28" width="11.42578125" style="404"/>
    <col min="29" max="29" width="7.7109375" style="404" customWidth="1"/>
    <col min="30" max="30" width="11.42578125" style="404"/>
    <col min="31" max="31" width="7.7109375" style="404" customWidth="1"/>
    <col min="32" max="32" width="11.42578125" style="428"/>
    <col min="33" max="33" width="10" style="404" customWidth="1"/>
    <col min="34" max="34" width="20" style="404" customWidth="1"/>
    <col min="35" max="35" width="11.42578125" style="404"/>
    <col min="36" max="36" width="7.7109375" style="404" customWidth="1"/>
    <col min="37" max="37" width="12.7109375" style="404" customWidth="1"/>
    <col min="38" max="38" width="7.7109375" style="404" customWidth="1"/>
    <col min="39" max="39" width="12" style="404" customWidth="1"/>
    <col min="40" max="40" width="7.7109375" style="404" customWidth="1"/>
    <col min="41" max="41" width="12.7109375" style="404" customWidth="1"/>
    <col min="42" max="42" width="7.7109375" style="404" customWidth="1"/>
    <col min="43" max="43" width="11.42578125" style="404"/>
    <col min="44" max="44" width="7.7109375" style="404" customWidth="1"/>
    <col min="45" max="45" width="11.42578125" style="404"/>
    <col min="46" max="46" width="7.7109375" style="404" customWidth="1"/>
    <col min="47" max="47" width="11.42578125" style="404"/>
    <col min="48" max="48" width="7.7109375" style="404" customWidth="1"/>
    <col min="49" max="49" width="13.140625" style="404" customWidth="1"/>
    <col min="50" max="50" width="7.7109375" style="404" customWidth="1"/>
    <col min="51" max="51" width="7.28515625" style="412" bestFit="1" customWidth="1"/>
    <col min="52" max="52" width="7.28515625" style="412" customWidth="1"/>
    <col min="53" max="53" width="19" style="404" customWidth="1"/>
    <col min="54" max="54" width="11.42578125" style="404"/>
    <col min="55" max="55" width="7.7109375" style="404" customWidth="1"/>
    <col min="56" max="56" width="12.7109375" style="404" customWidth="1"/>
    <col min="57" max="57" width="7.7109375" style="404" customWidth="1"/>
    <col min="58" max="58" width="12" style="404" customWidth="1"/>
    <col min="59" max="59" width="7.7109375" style="404" customWidth="1"/>
    <col min="60" max="16384" width="11.42578125" style="404"/>
  </cols>
  <sheetData>
    <row r="2" spans="1:60" ht="18" customHeight="1" x14ac:dyDescent="0.2"/>
    <row r="3" spans="1:60" x14ac:dyDescent="0.2">
      <c r="C3" s="405" t="s">
        <v>305</v>
      </c>
      <c r="D3" s="406"/>
      <c r="E3" s="407"/>
      <c r="F3" s="406"/>
      <c r="G3" s="407"/>
      <c r="H3" s="406"/>
      <c r="I3" s="407"/>
      <c r="J3" s="407"/>
      <c r="K3" s="406"/>
      <c r="L3" s="407"/>
      <c r="M3" s="408"/>
      <c r="R3" s="405" t="s">
        <v>306</v>
      </c>
      <c r="S3" s="406"/>
      <c r="T3" s="406"/>
      <c r="U3" s="406"/>
      <c r="V3" s="409"/>
      <c r="W3" s="410"/>
      <c r="X3" s="409"/>
      <c r="Y3" s="410"/>
      <c r="Z3" s="409"/>
      <c r="AA3" s="410"/>
      <c r="AB3" s="409"/>
      <c r="AC3" s="410"/>
      <c r="AD3" s="409"/>
      <c r="AE3" s="410"/>
      <c r="AF3" s="408"/>
      <c r="AI3" s="405" t="s">
        <v>224</v>
      </c>
      <c r="AJ3" s="410"/>
      <c r="AK3" s="410"/>
      <c r="AL3" s="410"/>
      <c r="AM3" s="410"/>
      <c r="AN3" s="410"/>
      <c r="AO3" s="410"/>
      <c r="AP3" s="410"/>
      <c r="AQ3" s="410"/>
      <c r="AR3" s="410"/>
      <c r="AS3" s="410"/>
      <c r="AT3" s="410"/>
      <c r="AU3" s="410"/>
      <c r="AV3" s="410"/>
      <c r="AW3" s="410"/>
      <c r="AX3" s="411"/>
      <c r="BB3" s="405" t="s">
        <v>223</v>
      </c>
      <c r="BC3" s="410"/>
      <c r="BD3" s="410"/>
      <c r="BE3" s="410"/>
      <c r="BF3" s="410"/>
      <c r="BG3" s="411"/>
    </row>
    <row r="4" spans="1:60" ht="40.5" customHeight="1" thickBot="1" x14ac:dyDescent="0.25">
      <c r="C4" s="413" t="s">
        <v>76</v>
      </c>
      <c r="D4" s="414" t="s">
        <v>55</v>
      </c>
      <c r="E4" s="413" t="s">
        <v>166</v>
      </c>
      <c r="F4" s="414" t="s">
        <v>55</v>
      </c>
      <c r="G4" s="413" t="s">
        <v>77</v>
      </c>
      <c r="H4" s="414" t="s">
        <v>55</v>
      </c>
      <c r="I4" s="413" t="s">
        <v>78</v>
      </c>
      <c r="J4" s="415" t="s">
        <v>55</v>
      </c>
      <c r="K4" s="413" t="s">
        <v>79</v>
      </c>
      <c r="L4" s="414" t="s">
        <v>55</v>
      </c>
      <c r="M4" s="416" t="s">
        <v>65</v>
      </c>
      <c r="R4" s="413" t="s">
        <v>222</v>
      </c>
      <c r="S4" s="417" t="s">
        <v>55</v>
      </c>
      <c r="T4" s="418" t="s">
        <v>221</v>
      </c>
      <c r="U4" s="417" t="s">
        <v>55</v>
      </c>
      <c r="V4" s="413" t="s">
        <v>48</v>
      </c>
      <c r="W4" s="417" t="s">
        <v>55</v>
      </c>
      <c r="X4" s="413" t="s">
        <v>49</v>
      </c>
      <c r="Y4" s="417" t="s">
        <v>55</v>
      </c>
      <c r="Z4" s="413" t="s">
        <v>50</v>
      </c>
      <c r="AA4" s="417" t="s">
        <v>55</v>
      </c>
      <c r="AB4" s="413" t="s">
        <v>51</v>
      </c>
      <c r="AC4" s="417" t="s">
        <v>55</v>
      </c>
      <c r="AD4" s="413" t="s">
        <v>52</v>
      </c>
      <c r="AE4" s="417" t="s">
        <v>55</v>
      </c>
      <c r="AF4" s="417" t="s">
        <v>65</v>
      </c>
      <c r="AI4" s="413" t="s">
        <v>151</v>
      </c>
      <c r="AJ4" s="417" t="s">
        <v>55</v>
      </c>
      <c r="AK4" s="413" t="s">
        <v>152</v>
      </c>
      <c r="AL4" s="417" t="s">
        <v>55</v>
      </c>
      <c r="AM4" s="413" t="s">
        <v>153</v>
      </c>
      <c r="AN4" s="417" t="s">
        <v>55</v>
      </c>
      <c r="AO4" s="413" t="s">
        <v>154</v>
      </c>
      <c r="AP4" s="417" t="s">
        <v>55</v>
      </c>
      <c r="AQ4" s="413" t="s">
        <v>155</v>
      </c>
      <c r="AR4" s="417" t="s">
        <v>55</v>
      </c>
      <c r="AS4" s="413" t="s">
        <v>156</v>
      </c>
      <c r="AT4" s="417" t="s">
        <v>55</v>
      </c>
      <c r="AU4" s="413" t="s">
        <v>157</v>
      </c>
      <c r="AV4" s="417" t="s">
        <v>55</v>
      </c>
      <c r="AW4" s="413" t="s">
        <v>158</v>
      </c>
      <c r="AX4" s="417" t="s">
        <v>55</v>
      </c>
      <c r="BB4" s="413" t="s">
        <v>220</v>
      </c>
      <c r="BC4" s="417" t="s">
        <v>55</v>
      </c>
      <c r="BD4" s="413" t="s">
        <v>157</v>
      </c>
      <c r="BE4" s="417" t="s">
        <v>55</v>
      </c>
      <c r="BF4" s="413" t="s">
        <v>219</v>
      </c>
      <c r="BG4" s="417" t="s">
        <v>55</v>
      </c>
    </row>
    <row r="5" spans="1:60" ht="12.75" x14ac:dyDescent="0.2">
      <c r="A5" s="419">
        <v>97209</v>
      </c>
      <c r="B5" s="420" t="s">
        <v>8</v>
      </c>
      <c r="C5" s="424">
        <v>14890.885870158494</v>
      </c>
      <c r="D5" s="422">
        <v>0.39036139650954554</v>
      </c>
      <c r="E5" s="424">
        <v>1403.3361356995874</v>
      </c>
      <c r="F5" s="422">
        <v>3.6788157432716212E-2</v>
      </c>
      <c r="G5" s="424">
        <v>5406.2369853097453</v>
      </c>
      <c r="H5" s="422">
        <v>0.1417233492922208</v>
      </c>
      <c r="I5" s="424">
        <v>6041.3727526213961</v>
      </c>
      <c r="J5" s="422">
        <v>0.15837329794287813</v>
      </c>
      <c r="K5" s="424">
        <v>10404.578232470729</v>
      </c>
      <c r="L5" s="422">
        <v>0.27275379882263934</v>
      </c>
      <c r="M5" s="423">
        <v>38146.409976259951</v>
      </c>
      <c r="N5" s="426"/>
      <c r="O5" s="426"/>
      <c r="P5" s="426"/>
      <c r="Q5" s="420" t="s">
        <v>8</v>
      </c>
      <c r="R5" s="703">
        <v>219.7730919813969</v>
      </c>
      <c r="S5" s="425">
        <v>5.7616776157687014E-3</v>
      </c>
      <c r="T5" s="703">
        <v>1129.539597056576</v>
      </c>
      <c r="U5" s="425">
        <v>2.9612556085965965E-2</v>
      </c>
      <c r="V5" s="703">
        <v>7072.2297527412484</v>
      </c>
      <c r="W5" s="425">
        <v>0.18540899385167611</v>
      </c>
      <c r="X5" s="703">
        <v>11947.293091096015</v>
      </c>
      <c r="Y5" s="425">
        <v>0.31321601089282919</v>
      </c>
      <c r="Z5" s="703">
        <v>7110.1301751337287</v>
      </c>
      <c r="AA5" s="425">
        <v>0.18640260964584904</v>
      </c>
      <c r="AB5" s="703">
        <v>7220.8537218921774</v>
      </c>
      <c r="AC5" s="425">
        <v>0.18930539167045957</v>
      </c>
      <c r="AD5" s="703">
        <v>3444.1217340259182</v>
      </c>
      <c r="AE5" s="425">
        <v>9.0292760237451378E-2</v>
      </c>
      <c r="AF5" s="421">
        <v>38143.941163927062</v>
      </c>
      <c r="AG5" s="426">
        <v>0.46600076155375997</v>
      </c>
      <c r="AH5" s="420" t="s">
        <v>8</v>
      </c>
      <c r="AI5" s="424">
        <v>65.00662349360401</v>
      </c>
      <c r="AJ5" s="425">
        <v>1.7041347674410317E-3</v>
      </c>
      <c r="AK5" s="424">
        <v>2067.6015921486555</v>
      </c>
      <c r="AL5" s="425">
        <v>5.4201734670062188E-2</v>
      </c>
      <c r="AM5" s="424">
        <v>2671.5024967491581</v>
      </c>
      <c r="AN5" s="425">
        <v>7.0032868057878617E-2</v>
      </c>
      <c r="AO5" s="424">
        <v>5047.4731996026085</v>
      </c>
      <c r="AP5" s="425">
        <v>0.13231843318267311</v>
      </c>
      <c r="AQ5" s="424">
        <v>8032.952711080593</v>
      </c>
      <c r="AR5" s="425">
        <v>0.21058214170297604</v>
      </c>
      <c r="AS5" s="424">
        <v>4676.0057551281516</v>
      </c>
      <c r="AT5" s="425">
        <v>0.12258049336852977</v>
      </c>
      <c r="AU5" s="424">
        <v>11341.316282991722</v>
      </c>
      <c r="AV5" s="425">
        <v>0.29731018698875933</v>
      </c>
      <c r="AW5" s="424">
        <v>4244.5513150654597</v>
      </c>
      <c r="AX5" s="425">
        <v>0.11127000726167978</v>
      </c>
      <c r="AY5" s="526">
        <v>38146.409976259958</v>
      </c>
      <c r="AZ5" s="526"/>
      <c r="BA5" s="420" t="s">
        <v>8</v>
      </c>
      <c r="BB5" s="424">
        <v>22560.542378202772</v>
      </c>
      <c r="BC5" s="425">
        <v>0.59141980574956077</v>
      </c>
      <c r="BD5" s="424">
        <v>11341.316282991722</v>
      </c>
      <c r="BE5" s="425">
        <v>0.29731018698875933</v>
      </c>
      <c r="BF5" s="424">
        <v>4244.5513150654597</v>
      </c>
      <c r="BG5" s="425">
        <v>0.11127000726167978</v>
      </c>
      <c r="BH5" s="426"/>
    </row>
    <row r="6" spans="1:60" ht="12.75" x14ac:dyDescent="0.2">
      <c r="A6" s="428">
        <v>97213</v>
      </c>
      <c r="B6" s="429" t="s">
        <v>10</v>
      </c>
      <c r="C6" s="430">
        <v>5479.924414301584</v>
      </c>
      <c r="D6" s="422">
        <v>0.32370309798337621</v>
      </c>
      <c r="E6" s="430">
        <v>500.15228895131429</v>
      </c>
      <c r="F6" s="422">
        <v>2.9544357395603137E-2</v>
      </c>
      <c r="G6" s="430">
        <v>2747.1159354168622</v>
      </c>
      <c r="H6" s="422">
        <v>0.16227412489361381</v>
      </c>
      <c r="I6" s="430">
        <v>3813.8961923516122</v>
      </c>
      <c r="J6" s="422">
        <v>0.22528960611741672</v>
      </c>
      <c r="K6" s="430">
        <v>4387.7711287402917</v>
      </c>
      <c r="L6" s="422">
        <v>0.25918881360999019</v>
      </c>
      <c r="M6" s="423">
        <v>16928.859959761663</v>
      </c>
      <c r="N6" s="426"/>
      <c r="O6" s="426"/>
      <c r="P6" s="426"/>
      <c r="Q6" s="429" t="s">
        <v>10</v>
      </c>
      <c r="R6" s="703">
        <v>90.415495878826093</v>
      </c>
      <c r="S6" s="422">
        <v>5.3391702464503617E-3</v>
      </c>
      <c r="T6" s="703">
        <v>353.46826891990031</v>
      </c>
      <c r="U6" s="422">
        <v>2.0872829885384796E-2</v>
      </c>
      <c r="V6" s="703">
        <v>3531.6096253228666</v>
      </c>
      <c r="W6" s="422">
        <v>0.20854682983624837</v>
      </c>
      <c r="X6" s="703">
        <v>6057.2809324556829</v>
      </c>
      <c r="Y6" s="422">
        <v>0.35769149762006908</v>
      </c>
      <c r="Z6" s="703">
        <v>3015.2681797692017</v>
      </c>
      <c r="AA6" s="422">
        <v>0.17805609529662941</v>
      </c>
      <c r="AB6" s="703">
        <v>2943.9849569689545</v>
      </c>
      <c r="AC6" s="422">
        <v>0.17384671438745164</v>
      </c>
      <c r="AD6" s="703">
        <v>942.34468192448753</v>
      </c>
      <c r="AE6" s="422">
        <v>5.564686272776629E-2</v>
      </c>
      <c r="AF6" s="421">
        <v>16934.372141239921</v>
      </c>
      <c r="AG6" s="426">
        <v>0.40754967241184736</v>
      </c>
      <c r="AH6" s="429" t="s">
        <v>10</v>
      </c>
      <c r="AI6" s="430">
        <v>75.073661220767647</v>
      </c>
      <c r="AJ6" s="422">
        <v>4.4346554581472589E-3</v>
      </c>
      <c r="AK6" s="430">
        <v>1028.8282866652571</v>
      </c>
      <c r="AL6" s="422">
        <v>6.0773630894855706E-2</v>
      </c>
      <c r="AM6" s="430">
        <v>1323.7049702764855</v>
      </c>
      <c r="AN6" s="422">
        <v>7.819220983709535E-2</v>
      </c>
      <c r="AO6" s="430">
        <v>2542.048630322613</v>
      </c>
      <c r="AP6" s="422">
        <v>0.15016065088640509</v>
      </c>
      <c r="AQ6" s="430">
        <v>3553.2781000796094</v>
      </c>
      <c r="AR6" s="422">
        <v>0.20989470693983076</v>
      </c>
      <c r="AS6" s="430">
        <v>2524.2024903922329</v>
      </c>
      <c r="AT6" s="422">
        <v>0.14910646649520576</v>
      </c>
      <c r="AU6" s="430">
        <v>4363.5711690318494</v>
      </c>
      <c r="AV6" s="422">
        <v>0.25775930448970902</v>
      </c>
      <c r="AW6" s="430">
        <v>1518.1526517728478</v>
      </c>
      <c r="AX6" s="422">
        <v>8.9678374998751031E-2</v>
      </c>
      <c r="AY6" s="427">
        <v>16928.859959761663</v>
      </c>
      <c r="AZ6" s="526"/>
      <c r="BA6" s="429" t="s">
        <v>10</v>
      </c>
      <c r="BB6" s="430">
        <v>11047.136138956965</v>
      </c>
      <c r="BC6" s="422">
        <v>0.65256232051153984</v>
      </c>
      <c r="BD6" s="430">
        <v>4363.5711690318494</v>
      </c>
      <c r="BE6" s="422">
        <v>0.25775930448970902</v>
      </c>
      <c r="BF6" s="430">
        <v>1518.1526517728478</v>
      </c>
      <c r="BG6" s="422">
        <v>8.9678374998751031E-2</v>
      </c>
      <c r="BH6" s="426"/>
    </row>
    <row r="7" spans="1:60" ht="12.75" x14ac:dyDescent="0.2">
      <c r="A7" s="428">
        <v>97224</v>
      </c>
      <c r="B7" s="429" t="s">
        <v>19</v>
      </c>
      <c r="C7" s="430">
        <v>2008.5593541856865</v>
      </c>
      <c r="D7" s="422">
        <v>0.29081045366008201</v>
      </c>
      <c r="E7" s="430">
        <v>225.48818034914845</v>
      </c>
      <c r="F7" s="422">
        <v>3.2647439512141031E-2</v>
      </c>
      <c r="G7" s="430">
        <v>1249.5637898375285</v>
      </c>
      <c r="H7" s="422">
        <v>0.18091883211845022</v>
      </c>
      <c r="I7" s="430">
        <v>1808.2518225871213</v>
      </c>
      <c r="J7" s="422">
        <v>0.26180880926539774</v>
      </c>
      <c r="K7" s="430">
        <v>1614.9014789553053</v>
      </c>
      <c r="L7" s="422">
        <v>0.23381446544392906</v>
      </c>
      <c r="M7" s="423">
        <v>6906.7646259147896</v>
      </c>
      <c r="N7" s="426"/>
      <c r="O7" s="426"/>
      <c r="P7" s="426"/>
      <c r="Q7" s="429" t="s">
        <v>19</v>
      </c>
      <c r="R7" s="703">
        <v>32.514543091302855</v>
      </c>
      <c r="S7" s="422">
        <v>4.7076373457559878E-3</v>
      </c>
      <c r="T7" s="703">
        <v>178.80809758278053</v>
      </c>
      <c r="U7" s="422">
        <v>2.5888836129130094E-2</v>
      </c>
      <c r="V7" s="703">
        <v>1012.5999438442424</v>
      </c>
      <c r="W7" s="422">
        <v>0.1466098815710149</v>
      </c>
      <c r="X7" s="703">
        <v>2329.631665832505</v>
      </c>
      <c r="Y7" s="422">
        <v>0.3372970981364446</v>
      </c>
      <c r="Z7" s="703">
        <v>1437.480325128603</v>
      </c>
      <c r="AA7" s="422">
        <v>0.20812643878655571</v>
      </c>
      <c r="AB7" s="703">
        <v>1384.8508492413548</v>
      </c>
      <c r="AC7" s="422">
        <v>0.20050644900294881</v>
      </c>
      <c r="AD7" s="703">
        <v>530.87920119400223</v>
      </c>
      <c r="AE7" s="422">
        <v>7.6863659028149969E-2</v>
      </c>
      <c r="AF7" s="421">
        <v>6906.7646259147905</v>
      </c>
      <c r="AG7" s="426">
        <v>0.48549654681765447</v>
      </c>
      <c r="AH7" s="429" t="s">
        <v>19</v>
      </c>
      <c r="AI7" s="430">
        <v>35.056937347574177</v>
      </c>
      <c r="AJ7" s="422">
        <v>5.0757394013453789E-3</v>
      </c>
      <c r="AK7" s="430">
        <v>430.75337477061873</v>
      </c>
      <c r="AL7" s="422">
        <v>6.2366882049866595E-2</v>
      </c>
      <c r="AM7" s="430">
        <v>410.90614588909818</v>
      </c>
      <c r="AN7" s="422">
        <v>5.9493289281546104E-2</v>
      </c>
      <c r="AO7" s="430">
        <v>923.97102953288186</v>
      </c>
      <c r="AP7" s="422">
        <v>0.13377769181044058</v>
      </c>
      <c r="AQ7" s="430">
        <v>1167.0271335908824</v>
      </c>
      <c r="AR7" s="422">
        <v>0.16896871354383405</v>
      </c>
      <c r="AS7" s="430">
        <v>1149.4565332942918</v>
      </c>
      <c r="AT7" s="422">
        <v>0.16642474379124336</v>
      </c>
      <c r="AU7" s="430">
        <v>2211.0233561452178</v>
      </c>
      <c r="AV7" s="422">
        <v>0.32012432389099565</v>
      </c>
      <c r="AW7" s="430">
        <v>578.57011534422566</v>
      </c>
      <c r="AX7" s="422">
        <v>8.3768616230728274E-2</v>
      </c>
      <c r="AY7" s="427">
        <v>6906.7646259147905</v>
      </c>
      <c r="AZ7" s="526"/>
      <c r="BA7" s="429" t="s">
        <v>19</v>
      </c>
      <c r="BB7" s="430">
        <v>4117.1711544253476</v>
      </c>
      <c r="BC7" s="422">
        <v>0.59610705987827606</v>
      </c>
      <c r="BD7" s="430">
        <v>2211.0233561452178</v>
      </c>
      <c r="BE7" s="422">
        <v>0.32012432389099565</v>
      </c>
      <c r="BF7" s="430">
        <v>578.57011534422566</v>
      </c>
      <c r="BG7" s="422">
        <v>8.3768616230728274E-2</v>
      </c>
      <c r="BH7" s="426"/>
    </row>
    <row r="8" spans="1:60" ht="12.75" x14ac:dyDescent="0.2">
      <c r="A8" s="428">
        <v>97229</v>
      </c>
      <c r="B8" s="431" t="s">
        <v>24</v>
      </c>
      <c r="C8" s="430">
        <v>3592.5664689746277</v>
      </c>
      <c r="D8" s="422">
        <v>0.39654520503752344</v>
      </c>
      <c r="E8" s="430">
        <v>278.16478412755782</v>
      </c>
      <c r="F8" s="422">
        <v>3.0703652196465425E-2</v>
      </c>
      <c r="G8" s="430">
        <v>1566.2212468491266</v>
      </c>
      <c r="H8" s="422">
        <v>0.17287850644644506</v>
      </c>
      <c r="I8" s="430">
        <v>1727.9112882042252</v>
      </c>
      <c r="J8" s="422">
        <v>0.19072575051427251</v>
      </c>
      <c r="K8" s="430">
        <v>1894.8005914318478</v>
      </c>
      <c r="L8" s="422">
        <v>0.20914688580529345</v>
      </c>
      <c r="M8" s="423">
        <v>9059.6643795873861</v>
      </c>
      <c r="N8" s="426"/>
      <c r="O8" s="426"/>
      <c r="P8" s="426"/>
      <c r="Q8" s="431" t="s">
        <v>24</v>
      </c>
      <c r="R8" s="703">
        <v>101.81799653742165</v>
      </c>
      <c r="S8" s="422">
        <v>1.1231167507526455E-2</v>
      </c>
      <c r="T8" s="703">
        <v>324.10167220602705</v>
      </c>
      <c r="U8" s="422">
        <v>3.5750459582825127E-2</v>
      </c>
      <c r="V8" s="703">
        <v>1764.7313338656979</v>
      </c>
      <c r="W8" s="422">
        <v>0.19466100189018856</v>
      </c>
      <c r="X8" s="703">
        <v>2703.1540499064304</v>
      </c>
      <c r="Y8" s="422">
        <v>0.29817494908171222</v>
      </c>
      <c r="Z8" s="703">
        <v>1849.7908849083422</v>
      </c>
      <c r="AA8" s="422">
        <v>0.20404360711090533</v>
      </c>
      <c r="AB8" s="703">
        <v>1676.078448169206</v>
      </c>
      <c r="AC8" s="422">
        <v>0.18488202918257934</v>
      </c>
      <c r="AD8" s="703">
        <v>645.99011181458536</v>
      </c>
      <c r="AE8" s="422">
        <v>7.1256785644262868E-2</v>
      </c>
      <c r="AF8" s="421">
        <v>9065.6644974077117</v>
      </c>
      <c r="AG8" s="426">
        <v>0.4601824219377475</v>
      </c>
      <c r="AH8" s="431" t="s">
        <v>24</v>
      </c>
      <c r="AI8" s="430">
        <v>37.018008450775866</v>
      </c>
      <c r="AJ8" s="422">
        <v>4.0860242609187932E-3</v>
      </c>
      <c r="AK8" s="430">
        <v>601.50289784899246</v>
      </c>
      <c r="AL8" s="422">
        <v>6.639350782179719E-2</v>
      </c>
      <c r="AM8" s="430">
        <v>1138.244051895123</v>
      </c>
      <c r="AN8" s="422">
        <v>0.12563865549586323</v>
      </c>
      <c r="AO8" s="430">
        <v>1593.6593983623616</v>
      </c>
      <c r="AP8" s="422">
        <v>0.1759071121832157</v>
      </c>
      <c r="AQ8" s="430">
        <v>1526.8449730237878</v>
      </c>
      <c r="AR8" s="422">
        <v>0.16853217835132725</v>
      </c>
      <c r="AS8" s="430">
        <v>777.315448567217</v>
      </c>
      <c r="AT8" s="422">
        <v>8.5799585503256698E-2</v>
      </c>
      <c r="AU8" s="430">
        <v>2568.1630943223486</v>
      </c>
      <c r="AV8" s="422">
        <v>0.28347221119015814</v>
      </c>
      <c r="AW8" s="430">
        <v>816.91650711677892</v>
      </c>
      <c r="AX8" s="422">
        <v>9.0170725193462919E-2</v>
      </c>
      <c r="AY8" s="427">
        <v>9059.6643795873861</v>
      </c>
      <c r="AZ8" s="526"/>
      <c r="BA8" s="431" t="s">
        <v>24</v>
      </c>
      <c r="BB8" s="430">
        <v>5674.5847781482571</v>
      </c>
      <c r="BC8" s="422">
        <v>0.62635706361637888</v>
      </c>
      <c r="BD8" s="430">
        <v>2568.1630943223486</v>
      </c>
      <c r="BE8" s="422">
        <v>0.28347221119015814</v>
      </c>
      <c r="BF8" s="430">
        <v>816.91650711677892</v>
      </c>
      <c r="BG8" s="422">
        <v>9.0170725193462919E-2</v>
      </c>
      <c r="BH8" s="426"/>
    </row>
    <row r="9" spans="1:60" ht="13.5" thickBot="1" x14ac:dyDescent="0.25">
      <c r="A9" s="432"/>
      <c r="B9" s="688" t="s">
        <v>34</v>
      </c>
      <c r="C9" s="436">
        <v>25971.936107620393</v>
      </c>
      <c r="D9" s="690">
        <v>0.36558720434034869</v>
      </c>
      <c r="E9" s="436">
        <v>2407.1413891276079</v>
      </c>
      <c r="F9" s="690">
        <v>3.388349976130197E-2</v>
      </c>
      <c r="G9" s="436">
        <v>10969.137957413262</v>
      </c>
      <c r="H9" s="690">
        <v>0.15440421781638747</v>
      </c>
      <c r="I9" s="436">
        <v>13391.432055764353</v>
      </c>
      <c r="J9" s="690">
        <v>0.18850101074845038</v>
      </c>
      <c r="K9" s="436">
        <v>18302.051431598175</v>
      </c>
      <c r="L9" s="690">
        <v>0.25762406733351145</v>
      </c>
      <c r="M9" s="689">
        <v>71041.698941523791</v>
      </c>
      <c r="N9" s="426"/>
      <c r="O9" s="426"/>
      <c r="P9" s="426"/>
      <c r="Q9" s="433" t="s">
        <v>34</v>
      </c>
      <c r="R9" s="704">
        <v>444.52112748894751</v>
      </c>
      <c r="S9" s="435">
        <v>6.2563896209296499E-3</v>
      </c>
      <c r="T9" s="704">
        <v>1985.9176357652841</v>
      </c>
      <c r="U9" s="435">
        <v>2.7950695065066391E-2</v>
      </c>
      <c r="V9" s="704">
        <v>13381.170655774056</v>
      </c>
      <c r="W9" s="435">
        <v>0.18833259440239936</v>
      </c>
      <c r="X9" s="704">
        <v>23037.35973929063</v>
      </c>
      <c r="Y9" s="435">
        <v>0.32423812829932169</v>
      </c>
      <c r="Z9" s="704">
        <v>13412.669564939875</v>
      </c>
      <c r="AA9" s="435">
        <v>0.18877592417052277</v>
      </c>
      <c r="AB9" s="704">
        <v>13225.767976271693</v>
      </c>
      <c r="AC9" s="435">
        <v>0.18614538742621931</v>
      </c>
      <c r="AD9" s="704">
        <v>5563.3357289589931</v>
      </c>
      <c r="AE9" s="435">
        <v>7.8300881015540821E-2</v>
      </c>
      <c r="AF9" s="434">
        <v>71050.742428489481</v>
      </c>
      <c r="AG9" s="426">
        <v>0.45322219261228291</v>
      </c>
      <c r="AH9" s="433" t="s">
        <v>34</v>
      </c>
      <c r="AI9" s="704">
        <v>212.15523051272169</v>
      </c>
      <c r="AJ9" s="435">
        <v>2.9863479290853107E-3</v>
      </c>
      <c r="AK9" s="704">
        <v>4128.6861514335242</v>
      </c>
      <c r="AL9" s="435">
        <v>5.8116376901852382E-2</v>
      </c>
      <c r="AM9" s="704">
        <v>5544.3576648098642</v>
      </c>
      <c r="AN9" s="435">
        <v>7.8043708799441364E-2</v>
      </c>
      <c r="AO9" s="704">
        <v>10107.152257820464</v>
      </c>
      <c r="AP9" s="435">
        <v>0.14227070028463024</v>
      </c>
      <c r="AQ9" s="704">
        <v>14280.102917774873</v>
      </c>
      <c r="AR9" s="435">
        <v>0.20101015502922001</v>
      </c>
      <c r="AS9" s="704">
        <v>9126.9802273818932</v>
      </c>
      <c r="AT9" s="435">
        <v>0.12847356360233642</v>
      </c>
      <c r="AU9" s="704">
        <v>20484.073902491138</v>
      </c>
      <c r="AV9" s="435">
        <v>0.28833873918685554</v>
      </c>
      <c r="AW9" s="704">
        <v>7158.1905892993127</v>
      </c>
      <c r="AX9" s="435">
        <v>0.10076040826657875</v>
      </c>
      <c r="AY9" s="427">
        <v>71041.698941523791</v>
      </c>
      <c r="AZ9" s="526"/>
      <c r="BA9" s="433" t="s">
        <v>34</v>
      </c>
      <c r="BB9" s="436">
        <v>43399.434449733337</v>
      </c>
      <c r="BC9" s="435">
        <v>0.61090085254656568</v>
      </c>
      <c r="BD9" s="436">
        <v>20484.073902491138</v>
      </c>
      <c r="BE9" s="435">
        <v>0.28833873918685554</v>
      </c>
      <c r="BF9" s="436">
        <v>7158.1905892993127</v>
      </c>
      <c r="BG9" s="435">
        <v>0.10076040826657875</v>
      </c>
      <c r="BH9" s="426"/>
    </row>
    <row r="10" spans="1:60" ht="12.75" x14ac:dyDescent="0.2">
      <c r="A10" s="428">
        <v>97212</v>
      </c>
      <c r="B10" s="420" t="s">
        <v>9</v>
      </c>
      <c r="C10" s="430">
        <v>1479.9983388156204</v>
      </c>
      <c r="D10" s="422">
        <v>0.34530840384394601</v>
      </c>
      <c r="E10" s="430">
        <v>117.67666193659733</v>
      </c>
      <c r="F10" s="422">
        <v>2.7455936427285665E-2</v>
      </c>
      <c r="G10" s="430">
        <v>756.31109599673425</v>
      </c>
      <c r="H10" s="422">
        <v>0.17646004763565709</v>
      </c>
      <c r="I10" s="430">
        <v>945.63914218852301</v>
      </c>
      <c r="J10" s="422">
        <v>0.22063345223940656</v>
      </c>
      <c r="K10" s="430">
        <v>986.39364256206295</v>
      </c>
      <c r="L10" s="422">
        <v>0.23014215985370462</v>
      </c>
      <c r="M10" s="423">
        <v>4286.0188814995381</v>
      </c>
      <c r="N10" s="426"/>
      <c r="O10" s="426"/>
      <c r="P10" s="426"/>
      <c r="Q10" s="420" t="s">
        <v>9</v>
      </c>
      <c r="R10" s="705">
        <v>30.035563341711029</v>
      </c>
      <c r="S10" s="422">
        <v>7.0078000522486184E-3</v>
      </c>
      <c r="T10" s="705">
        <v>60.08737062050546</v>
      </c>
      <c r="U10" s="422">
        <v>1.4019390087120394E-2</v>
      </c>
      <c r="V10" s="705">
        <v>505.33734885145537</v>
      </c>
      <c r="W10" s="422">
        <v>0.1179036683745673</v>
      </c>
      <c r="X10" s="705">
        <v>1389.0816376372989</v>
      </c>
      <c r="Y10" s="422">
        <v>0.32409601451669401</v>
      </c>
      <c r="Z10" s="705">
        <v>911.78891560033389</v>
      </c>
      <c r="AA10" s="422">
        <v>0.21273562735246951</v>
      </c>
      <c r="AB10" s="705">
        <v>933.86975657079893</v>
      </c>
      <c r="AC10" s="422">
        <v>0.21788745742624177</v>
      </c>
      <c r="AD10" s="705">
        <v>455.81828887743438</v>
      </c>
      <c r="AE10" s="422">
        <v>0.1063500421906584</v>
      </c>
      <c r="AF10" s="421">
        <v>4286.0188814995381</v>
      </c>
      <c r="AG10" s="426">
        <v>0.53697312696936961</v>
      </c>
      <c r="AH10" s="420" t="s">
        <v>9</v>
      </c>
      <c r="AI10" s="430">
        <v>72.639767051024975</v>
      </c>
      <c r="AJ10" s="422">
        <v>1.6948074439095958E-2</v>
      </c>
      <c r="AK10" s="430">
        <v>288.07927182711546</v>
      </c>
      <c r="AL10" s="422">
        <v>6.7213719722654594E-2</v>
      </c>
      <c r="AM10" s="430">
        <v>82.542737138846348</v>
      </c>
      <c r="AN10" s="422">
        <v>1.9258603244875893E-2</v>
      </c>
      <c r="AO10" s="430">
        <v>360.60371857972444</v>
      </c>
      <c r="AP10" s="422">
        <v>8.4134888004403982E-2</v>
      </c>
      <c r="AQ10" s="430">
        <v>694.97719705349209</v>
      </c>
      <c r="AR10" s="422">
        <v>0.16214982161029171</v>
      </c>
      <c r="AS10" s="430">
        <v>773.75506962432462</v>
      </c>
      <c r="AT10" s="422">
        <v>0.18053001888634074</v>
      </c>
      <c r="AU10" s="430">
        <v>1562.4871058860595</v>
      </c>
      <c r="AV10" s="422">
        <v>0.36455441496781188</v>
      </c>
      <c r="AW10" s="430">
        <v>450.93401433895053</v>
      </c>
      <c r="AX10" s="422">
        <v>0.10521045912452524</v>
      </c>
      <c r="AY10" s="427">
        <v>4286.0188814995381</v>
      </c>
      <c r="AZ10" s="526"/>
      <c r="BA10" s="420" t="s">
        <v>9</v>
      </c>
      <c r="BB10" s="430">
        <v>2272.5977612745278</v>
      </c>
      <c r="BC10" s="422">
        <v>0.53023512590766297</v>
      </c>
      <c r="BD10" s="430">
        <v>1562.4871058860595</v>
      </c>
      <c r="BE10" s="422">
        <v>0.36455441496781188</v>
      </c>
      <c r="BF10" s="430">
        <v>450.93401433895053</v>
      </c>
      <c r="BG10" s="422">
        <v>0.10521045912452524</v>
      </c>
      <c r="BH10" s="426"/>
    </row>
    <row r="11" spans="1:60" ht="12.75" x14ac:dyDescent="0.2">
      <c r="A11" s="428">
        <v>97222</v>
      </c>
      <c r="B11" s="429" t="s">
        <v>17</v>
      </c>
      <c r="C11" s="430">
        <v>2647.012873578401</v>
      </c>
      <c r="D11" s="422">
        <v>0.28316319559377001</v>
      </c>
      <c r="E11" s="430">
        <v>227.32417986238329</v>
      </c>
      <c r="F11" s="422">
        <v>2.4317917698128202E-2</v>
      </c>
      <c r="G11" s="430">
        <v>1663.0449315513461</v>
      </c>
      <c r="H11" s="422">
        <v>0.17790359916062337</v>
      </c>
      <c r="I11" s="430">
        <v>2447.5734687090344</v>
      </c>
      <c r="J11" s="422">
        <v>0.26182824109701136</v>
      </c>
      <c r="K11" s="430">
        <v>2363.0562751106686</v>
      </c>
      <c r="L11" s="422">
        <v>0.25278704645046718</v>
      </c>
      <c r="M11" s="423">
        <v>9348.0117288118327</v>
      </c>
      <c r="N11" s="426"/>
      <c r="O11" s="426"/>
      <c r="P11" s="426"/>
      <c r="Q11" s="429" t="s">
        <v>17</v>
      </c>
      <c r="R11" s="703">
        <v>57.459522419357803</v>
      </c>
      <c r="S11" s="422">
        <v>6.1460530850630411E-3</v>
      </c>
      <c r="T11" s="703">
        <v>199.75174428583387</v>
      </c>
      <c r="U11" s="422">
        <v>2.1366081243325345E-2</v>
      </c>
      <c r="V11" s="703">
        <v>1707.531891402534</v>
      </c>
      <c r="W11" s="422">
        <v>0.18264303647366387</v>
      </c>
      <c r="X11" s="703">
        <v>3337.3200328667031</v>
      </c>
      <c r="Y11" s="422">
        <v>0.35697035443742092</v>
      </c>
      <c r="Z11" s="703">
        <v>1871.5725293267244</v>
      </c>
      <c r="AA11" s="422">
        <v>0.20018934431506041</v>
      </c>
      <c r="AB11" s="703">
        <v>1543.3485115313324</v>
      </c>
      <c r="AC11" s="422">
        <v>0.16508146050007863</v>
      </c>
      <c r="AD11" s="703">
        <v>632.02750368337092</v>
      </c>
      <c r="AE11" s="422">
        <v>6.7603669945387773E-2</v>
      </c>
      <c r="AF11" s="421">
        <v>9349.0117355158563</v>
      </c>
      <c r="AG11" s="426">
        <v>0.43287447476052687</v>
      </c>
      <c r="AH11" s="429" t="s">
        <v>17</v>
      </c>
      <c r="AI11" s="430">
        <v>82.403753446828787</v>
      </c>
      <c r="AJ11" s="422">
        <v>8.8151101899935896E-3</v>
      </c>
      <c r="AK11" s="430">
        <v>579.296107386362</v>
      </c>
      <c r="AL11" s="422">
        <v>6.1969980803606953E-2</v>
      </c>
      <c r="AM11" s="430">
        <v>483.45701495923714</v>
      </c>
      <c r="AN11" s="422">
        <v>5.1717630335139327E-2</v>
      </c>
      <c r="AO11" s="430">
        <v>1126.3294946855892</v>
      </c>
      <c r="AP11" s="422">
        <v>0.12048866939416535</v>
      </c>
      <c r="AQ11" s="430">
        <v>1714.5929316751217</v>
      </c>
      <c r="AR11" s="422">
        <v>0.18341792687214059</v>
      </c>
      <c r="AS11" s="430">
        <v>1840.5825598866402</v>
      </c>
      <c r="AT11" s="422">
        <v>0.19689561944105358</v>
      </c>
      <c r="AU11" s="430">
        <v>2642.371730959263</v>
      </c>
      <c r="AV11" s="422">
        <v>0.28266671112693587</v>
      </c>
      <c r="AW11" s="430">
        <v>878.97813581279217</v>
      </c>
      <c r="AX11" s="422">
        <v>9.4028351836964744E-2</v>
      </c>
      <c r="AY11" s="427">
        <v>9348.0117288118345</v>
      </c>
      <c r="AZ11" s="526"/>
      <c r="BA11" s="429" t="s">
        <v>17</v>
      </c>
      <c r="BB11" s="430">
        <v>5826.6618620397794</v>
      </c>
      <c r="BC11" s="422">
        <v>0.62330493703609935</v>
      </c>
      <c r="BD11" s="430">
        <v>2642.371730959263</v>
      </c>
      <c r="BE11" s="422">
        <v>0.28266671112693587</v>
      </c>
      <c r="BF11" s="430">
        <v>878.97813581279217</v>
      </c>
      <c r="BG11" s="422">
        <v>9.4028351836964744E-2</v>
      </c>
      <c r="BH11" s="426"/>
    </row>
    <row r="12" spans="1:60" ht="12.75" x14ac:dyDescent="0.2">
      <c r="A12" s="428">
        <v>97228</v>
      </c>
      <c r="B12" s="429" t="s">
        <v>23</v>
      </c>
      <c r="C12" s="430">
        <v>2141.4911487525715</v>
      </c>
      <c r="D12" s="422">
        <v>0.3040625624652723</v>
      </c>
      <c r="E12" s="430">
        <v>237.95526636713944</v>
      </c>
      <c r="F12" s="422">
        <v>3.3786405367981547E-2</v>
      </c>
      <c r="G12" s="430">
        <v>1209.7172708408141</v>
      </c>
      <c r="H12" s="422">
        <v>0.17176336845688869</v>
      </c>
      <c r="I12" s="430">
        <v>1645.5659710487214</v>
      </c>
      <c r="J12" s="422">
        <v>0.23364794486971727</v>
      </c>
      <c r="K12" s="430">
        <v>1808.1997039414505</v>
      </c>
      <c r="L12" s="422">
        <v>0.25673971884014024</v>
      </c>
      <c r="M12" s="423">
        <v>7042.9293609506967</v>
      </c>
      <c r="N12" s="426"/>
      <c r="O12" s="426"/>
      <c r="P12" s="426"/>
      <c r="Q12" s="429" t="s">
        <v>23</v>
      </c>
      <c r="R12" s="703">
        <v>25.045084784354799</v>
      </c>
      <c r="S12" s="422">
        <v>3.556060766875853E-3</v>
      </c>
      <c r="T12" s="703">
        <v>130.20815893554649</v>
      </c>
      <c r="U12" s="422">
        <v>1.8487784309960793E-2</v>
      </c>
      <c r="V12" s="703">
        <v>813.89013241951045</v>
      </c>
      <c r="W12" s="422">
        <v>0.11556130847088981</v>
      </c>
      <c r="X12" s="703">
        <v>2284.2857939832643</v>
      </c>
      <c r="Y12" s="422">
        <v>0.32433745632157207</v>
      </c>
      <c r="Z12" s="703">
        <v>1324.9671762897094</v>
      </c>
      <c r="AA12" s="422">
        <v>0.18812728459779088</v>
      </c>
      <c r="AB12" s="703">
        <v>1643.073398309072</v>
      </c>
      <c r="AC12" s="422">
        <v>0.23329403350529698</v>
      </c>
      <c r="AD12" s="703">
        <v>821.45961622923937</v>
      </c>
      <c r="AE12" s="422">
        <v>0.11663607202761349</v>
      </c>
      <c r="AF12" s="421">
        <v>7042.9293609506976</v>
      </c>
      <c r="AG12" s="426">
        <v>0.53805739013070131</v>
      </c>
      <c r="AH12" s="429" t="s">
        <v>23</v>
      </c>
      <c r="AI12" s="430">
        <v>130.27223606185001</v>
      </c>
      <c r="AJ12" s="422">
        <v>1.8496882388760048E-2</v>
      </c>
      <c r="AK12" s="430">
        <v>340.57007539555786</v>
      </c>
      <c r="AL12" s="422">
        <v>4.835630998712525E-2</v>
      </c>
      <c r="AM12" s="430">
        <v>127.75635560277546</v>
      </c>
      <c r="AN12" s="422">
        <v>1.8139661645780035E-2</v>
      </c>
      <c r="AO12" s="430">
        <v>553.57310693680552</v>
      </c>
      <c r="AP12" s="422">
        <v>7.8599838017128831E-2</v>
      </c>
      <c r="AQ12" s="430">
        <v>1049.5380866374489</v>
      </c>
      <c r="AR12" s="422">
        <v>0.14902010695387349</v>
      </c>
      <c r="AS12" s="430">
        <v>1272.3636586931045</v>
      </c>
      <c r="AT12" s="422">
        <v>0.18065830189177889</v>
      </c>
      <c r="AU12" s="430">
        <v>2722.4068459923465</v>
      </c>
      <c r="AV12" s="422">
        <v>0.38654467572635987</v>
      </c>
      <c r="AW12" s="430">
        <v>846.44899563080867</v>
      </c>
      <c r="AX12" s="422">
        <v>0.12018422338919353</v>
      </c>
      <c r="AY12" s="427">
        <v>7042.9293609506976</v>
      </c>
      <c r="AZ12" s="526"/>
      <c r="BA12" s="429" t="s">
        <v>23</v>
      </c>
      <c r="BB12" s="430">
        <v>3474.0735193275423</v>
      </c>
      <c r="BC12" s="422">
        <v>0.49327110088444659</v>
      </c>
      <c r="BD12" s="430">
        <v>2722.4068459923465</v>
      </c>
      <c r="BE12" s="422">
        <v>0.38654467572635987</v>
      </c>
      <c r="BF12" s="430">
        <v>846.44899563080867</v>
      </c>
      <c r="BG12" s="422">
        <v>0.12018422338919353</v>
      </c>
      <c r="BH12" s="426"/>
    </row>
    <row r="13" spans="1:60" ht="12.75" x14ac:dyDescent="0.2">
      <c r="A13" s="428">
        <v>97230</v>
      </c>
      <c r="B13" s="431" t="s">
        <v>25</v>
      </c>
      <c r="C13" s="430">
        <v>1826.3331688760743</v>
      </c>
      <c r="D13" s="422">
        <v>0.32827303990779405</v>
      </c>
      <c r="E13" s="430">
        <v>137.19496613857473</v>
      </c>
      <c r="F13" s="422">
        <v>2.4660017877281847E-2</v>
      </c>
      <c r="G13" s="430">
        <v>1036.6941221586983</v>
      </c>
      <c r="H13" s="422">
        <v>0.18633989500667619</v>
      </c>
      <c r="I13" s="430">
        <v>1212.8349043891844</v>
      </c>
      <c r="J13" s="422">
        <v>0.21800020267667392</v>
      </c>
      <c r="K13" s="430">
        <v>1350.400530208495</v>
      </c>
      <c r="L13" s="422">
        <v>0.24272684453157387</v>
      </c>
      <c r="M13" s="423">
        <v>5563.4576917710274</v>
      </c>
      <c r="N13" s="426"/>
      <c r="O13" s="426"/>
      <c r="P13" s="426"/>
      <c r="Q13" s="431" t="s">
        <v>25</v>
      </c>
      <c r="R13" s="703">
        <v>24.937919443931957</v>
      </c>
      <c r="S13" s="422">
        <v>4.4832555998895671E-3</v>
      </c>
      <c r="T13" s="703">
        <v>99.633160904333195</v>
      </c>
      <c r="U13" s="422">
        <v>1.7911715833525126E-2</v>
      </c>
      <c r="V13" s="703">
        <v>880.48800952728095</v>
      </c>
      <c r="W13" s="422">
        <v>0.1582911841632931</v>
      </c>
      <c r="X13" s="703">
        <v>1961.6506358481172</v>
      </c>
      <c r="Y13" s="422">
        <v>0.35265897854734435</v>
      </c>
      <c r="Z13" s="703">
        <v>1062.9821364318002</v>
      </c>
      <c r="AA13" s="422">
        <v>0.19109936682789486</v>
      </c>
      <c r="AB13" s="703">
        <v>1105.6493825656555</v>
      </c>
      <c r="AC13" s="422">
        <v>0.19876994137568529</v>
      </c>
      <c r="AD13" s="703">
        <v>427.11641317958851</v>
      </c>
      <c r="AE13" s="422">
        <v>7.6785557652367609E-2</v>
      </c>
      <c r="AF13" s="421">
        <v>5562.457657900708</v>
      </c>
      <c r="AG13" s="426">
        <v>0.46665486585594773</v>
      </c>
      <c r="AH13" s="431" t="s">
        <v>25</v>
      </c>
      <c r="AI13" s="430">
        <v>64.826510343665547</v>
      </c>
      <c r="AJ13" s="422">
        <v>1.1652197955877543E-2</v>
      </c>
      <c r="AK13" s="430">
        <v>279.22459894728723</v>
      </c>
      <c r="AL13" s="422">
        <v>5.01890396974334E-2</v>
      </c>
      <c r="AM13" s="430">
        <v>406.39661497067777</v>
      </c>
      <c r="AN13" s="422">
        <v>7.3047489077122607E-2</v>
      </c>
      <c r="AO13" s="430">
        <v>723.40955054133633</v>
      </c>
      <c r="AP13" s="422">
        <v>0.13002876819056963</v>
      </c>
      <c r="AQ13" s="430">
        <v>1051.1366891491352</v>
      </c>
      <c r="AR13" s="422">
        <v>0.18893586459799694</v>
      </c>
      <c r="AS13" s="430">
        <v>776.47593812963532</v>
      </c>
      <c r="AT13" s="422">
        <v>0.13956715070883521</v>
      </c>
      <c r="AU13" s="430">
        <v>1827.6096527954089</v>
      </c>
      <c r="AV13" s="422">
        <v>0.32850248066030002</v>
      </c>
      <c r="AW13" s="430">
        <v>434.37813689388037</v>
      </c>
      <c r="AX13" s="422">
        <v>7.8077009111864729E-2</v>
      </c>
      <c r="AY13" s="427">
        <v>5563.4576917710265</v>
      </c>
      <c r="AZ13" s="526"/>
      <c r="BA13" s="431" t="s">
        <v>25</v>
      </c>
      <c r="BB13" s="430">
        <v>3301.4699020817375</v>
      </c>
      <c r="BC13" s="422">
        <v>0.59342051022783537</v>
      </c>
      <c r="BD13" s="430">
        <v>1827.6096527954089</v>
      </c>
      <c r="BE13" s="422">
        <v>0.32850248066030002</v>
      </c>
      <c r="BF13" s="430">
        <v>434.37813689388037</v>
      </c>
      <c r="BG13" s="422">
        <v>7.8077009111864729E-2</v>
      </c>
      <c r="BH13" s="426"/>
    </row>
    <row r="14" spans="1:60" ht="12.75" x14ac:dyDescent="0.2">
      <c r="A14" s="432"/>
      <c r="B14" s="437" t="s">
        <v>35</v>
      </c>
      <c r="C14" s="440">
        <v>8094.8355300226676</v>
      </c>
      <c r="D14" s="439">
        <v>0.30848729749551534</v>
      </c>
      <c r="E14" s="440">
        <v>720.15107430469482</v>
      </c>
      <c r="F14" s="439">
        <v>2.7444344962512818E-2</v>
      </c>
      <c r="G14" s="440">
        <v>4665.7674205475932</v>
      </c>
      <c r="H14" s="439">
        <v>0.17780842822180457</v>
      </c>
      <c r="I14" s="440">
        <v>6251.6134863354637</v>
      </c>
      <c r="J14" s="439">
        <v>0.2382436730472699</v>
      </c>
      <c r="K14" s="440">
        <v>6508.0501518226774</v>
      </c>
      <c r="L14" s="439">
        <v>0.24801625627289728</v>
      </c>
      <c r="M14" s="438">
        <v>26240.417663033099</v>
      </c>
      <c r="N14" s="426"/>
      <c r="O14" s="426"/>
      <c r="P14" s="426"/>
      <c r="Q14" s="437" t="s">
        <v>35</v>
      </c>
      <c r="R14" s="706">
        <v>137.4780899893556</v>
      </c>
      <c r="S14" s="439">
        <v>5.239173091568604E-3</v>
      </c>
      <c r="T14" s="706">
        <v>489.68043474621902</v>
      </c>
      <c r="U14" s="439">
        <v>1.8661304920577854E-2</v>
      </c>
      <c r="V14" s="706">
        <v>3907.247382200781</v>
      </c>
      <c r="W14" s="439">
        <v>0.14890187482611356</v>
      </c>
      <c r="X14" s="706">
        <v>8972.3381003353825</v>
      </c>
      <c r="Y14" s="439">
        <v>0.34192817449946045</v>
      </c>
      <c r="Z14" s="706">
        <v>5171.3107576485681</v>
      </c>
      <c r="AA14" s="439">
        <v>0.1970742550446356</v>
      </c>
      <c r="AB14" s="706">
        <v>5225.9410489768588</v>
      </c>
      <c r="AC14" s="439">
        <v>0.19915616898695104</v>
      </c>
      <c r="AD14" s="706">
        <v>2336.4218219696331</v>
      </c>
      <c r="AE14" s="439">
        <v>8.9039048630692799E-2</v>
      </c>
      <c r="AF14" s="438">
        <v>26240.417635866801</v>
      </c>
      <c r="AG14" s="426">
        <v>0.48526947266227943</v>
      </c>
      <c r="AH14" s="437" t="s">
        <v>35</v>
      </c>
      <c r="AI14" s="706">
        <v>350.14226690336932</v>
      </c>
      <c r="AJ14" s="439">
        <v>1.334362400018662E-2</v>
      </c>
      <c r="AK14" s="706">
        <v>1487.1700535563225</v>
      </c>
      <c r="AL14" s="439">
        <v>5.667478592200207E-2</v>
      </c>
      <c r="AM14" s="706">
        <v>1100.1527226715366</v>
      </c>
      <c r="AN14" s="439">
        <v>4.1925884595251955E-2</v>
      </c>
      <c r="AO14" s="706">
        <v>2763.9158707434553</v>
      </c>
      <c r="AP14" s="439">
        <v>0.10533048315908466</v>
      </c>
      <c r="AQ14" s="706">
        <v>4510.244904515198</v>
      </c>
      <c r="AR14" s="439">
        <v>0.17188159740571235</v>
      </c>
      <c r="AS14" s="706">
        <v>4663.1772263337043</v>
      </c>
      <c r="AT14" s="439">
        <v>0.17770971812324018</v>
      </c>
      <c r="AU14" s="706">
        <v>8754.8753356330781</v>
      </c>
      <c r="AV14" s="439">
        <v>0.33364085313195102</v>
      </c>
      <c r="AW14" s="706">
        <v>2610.7392826764317</v>
      </c>
      <c r="AX14" s="439">
        <v>9.9493053662571149E-2</v>
      </c>
      <c r="AY14" s="427">
        <v>26240.417663033095</v>
      </c>
      <c r="AZ14" s="526"/>
      <c r="BA14" s="437" t="s">
        <v>35</v>
      </c>
      <c r="BB14" s="440">
        <v>14874.803044723587</v>
      </c>
      <c r="BC14" s="439">
        <v>0.56686609320547787</v>
      </c>
      <c r="BD14" s="440">
        <v>8754.8753356330781</v>
      </c>
      <c r="BE14" s="439">
        <v>0.33364085313195102</v>
      </c>
      <c r="BF14" s="440">
        <v>2610.7392826764317</v>
      </c>
      <c r="BG14" s="439">
        <v>9.9493053662571149E-2</v>
      </c>
      <c r="BH14" s="426"/>
    </row>
    <row r="15" spans="1:60" ht="12.75" x14ac:dyDescent="0.2">
      <c r="A15" s="428">
        <v>97201</v>
      </c>
      <c r="B15" s="441" t="s">
        <v>32</v>
      </c>
      <c r="C15" s="430">
        <v>239.6312132549437</v>
      </c>
      <c r="D15" s="422">
        <v>0.31818181818181812</v>
      </c>
      <c r="E15" s="430">
        <v>29.342597541421679</v>
      </c>
      <c r="F15" s="422">
        <v>3.896103896103896E-2</v>
      </c>
      <c r="G15" s="430">
        <v>127.15125601282728</v>
      </c>
      <c r="H15" s="422">
        <v>0.1688311688311688</v>
      </c>
      <c r="I15" s="430">
        <v>180.94601817210039</v>
      </c>
      <c r="J15" s="422">
        <v>0.24025974025974028</v>
      </c>
      <c r="K15" s="430">
        <v>176.05558524853009</v>
      </c>
      <c r="L15" s="422">
        <v>0.23376623376623376</v>
      </c>
      <c r="M15" s="423">
        <v>753.12667022982316</v>
      </c>
      <c r="N15" s="426"/>
      <c r="O15" s="426"/>
      <c r="P15" s="426"/>
      <c r="Q15" s="441" t="s">
        <v>32</v>
      </c>
      <c r="R15" s="703">
        <v>2.9342597541421709</v>
      </c>
      <c r="S15" s="422">
        <v>3.8860103626943009E-3</v>
      </c>
      <c r="T15" s="703">
        <v>11.737039016568684</v>
      </c>
      <c r="U15" s="422">
        <v>1.5544041450777204E-2</v>
      </c>
      <c r="V15" s="703">
        <v>92.918225547835434</v>
      </c>
      <c r="W15" s="422">
        <v>0.12305699481865288</v>
      </c>
      <c r="X15" s="703">
        <v>254.30251202565481</v>
      </c>
      <c r="Y15" s="422">
        <v>0.33678756476683941</v>
      </c>
      <c r="Z15" s="703">
        <v>150.62533404596473</v>
      </c>
      <c r="AA15" s="422">
        <v>0.19948186528497405</v>
      </c>
      <c r="AB15" s="703">
        <v>165.29663281667564</v>
      </c>
      <c r="AC15" s="422">
        <v>0.21891191709844562</v>
      </c>
      <c r="AD15" s="703">
        <v>77.268840192410522</v>
      </c>
      <c r="AE15" s="422">
        <v>0.10233160621761661</v>
      </c>
      <c r="AF15" s="421">
        <v>755.08284339925194</v>
      </c>
      <c r="AG15" s="426">
        <v>0.52072538860103634</v>
      </c>
      <c r="AH15" s="441" t="s">
        <v>32</v>
      </c>
      <c r="AI15" s="430">
        <v>9.7808658471405607</v>
      </c>
      <c r="AJ15" s="422">
        <v>1.2987012987012988E-2</v>
      </c>
      <c r="AK15" s="430">
        <v>44.013896312132523</v>
      </c>
      <c r="AL15" s="422">
        <v>5.844155844155844E-2</v>
      </c>
      <c r="AM15" s="430">
        <v>4.8904329235702804</v>
      </c>
      <c r="AN15" s="422">
        <v>6.4935064935064939E-3</v>
      </c>
      <c r="AO15" s="430">
        <v>44.013896312132523</v>
      </c>
      <c r="AP15" s="422">
        <v>5.844155844155844E-2</v>
      </c>
      <c r="AQ15" s="430">
        <v>102.69909139497588</v>
      </c>
      <c r="AR15" s="422">
        <v>0.13636363636363635</v>
      </c>
      <c r="AS15" s="430">
        <v>195.61731694281119</v>
      </c>
      <c r="AT15" s="422">
        <v>0.25974025974025972</v>
      </c>
      <c r="AU15" s="430">
        <v>293.42597541421679</v>
      </c>
      <c r="AV15" s="422">
        <v>0.38961038961038957</v>
      </c>
      <c r="AW15" s="430">
        <v>58.685195082843364</v>
      </c>
      <c r="AX15" s="422">
        <v>7.792207792207792E-2</v>
      </c>
      <c r="AY15" s="427">
        <v>753.12667022982316</v>
      </c>
      <c r="AZ15" s="526"/>
      <c r="BA15" s="441" t="s">
        <v>32</v>
      </c>
      <c r="BB15" s="430">
        <v>401.01549973276292</v>
      </c>
      <c r="BC15" s="422">
        <v>0.53246753246753242</v>
      </c>
      <c r="BD15" s="430">
        <v>293.42597541421679</v>
      </c>
      <c r="BE15" s="422">
        <v>0.38961038961038957</v>
      </c>
      <c r="BF15" s="430">
        <v>58.685195082843364</v>
      </c>
      <c r="BG15" s="422">
        <v>7.792207792207792E-2</v>
      </c>
      <c r="BH15" s="426"/>
    </row>
    <row r="16" spans="1:60" ht="12.75" x14ac:dyDescent="0.2">
      <c r="A16" s="428">
        <v>97203</v>
      </c>
      <c r="B16" s="429" t="s">
        <v>1</v>
      </c>
      <c r="C16" s="430">
        <v>501.78752284018111</v>
      </c>
      <c r="D16" s="422">
        <v>0.33246073298429318</v>
      </c>
      <c r="E16" s="430">
        <v>82.972739997195305</v>
      </c>
      <c r="F16" s="422">
        <v>5.4973821989528791E-2</v>
      </c>
      <c r="G16" s="430">
        <v>252.8693028485952</v>
      </c>
      <c r="H16" s="422">
        <v>0.16753926701570679</v>
      </c>
      <c r="I16" s="430">
        <v>331.89095998878122</v>
      </c>
      <c r="J16" s="422">
        <v>0.21989528795811517</v>
      </c>
      <c r="K16" s="430">
        <v>339.79312570279984</v>
      </c>
      <c r="L16" s="422">
        <v>0.22513089005235601</v>
      </c>
      <c r="M16" s="423">
        <v>1509.3136513775528</v>
      </c>
      <c r="N16" s="426"/>
      <c r="O16" s="426"/>
      <c r="P16" s="426"/>
      <c r="Q16" s="429" t="s">
        <v>1</v>
      </c>
      <c r="R16" s="703">
        <v>1.97554142850465</v>
      </c>
      <c r="S16" s="422">
        <v>1.3089005235602095E-3</v>
      </c>
      <c r="T16" s="703">
        <v>23.706497142055795</v>
      </c>
      <c r="U16" s="422">
        <v>1.5706806282722509E-2</v>
      </c>
      <c r="V16" s="703">
        <v>170.88433356565224</v>
      </c>
      <c r="W16" s="422">
        <v>0.11321989528795813</v>
      </c>
      <c r="X16" s="703">
        <v>479.06879641237759</v>
      </c>
      <c r="Y16" s="422">
        <v>0.31740837696335078</v>
      </c>
      <c r="Z16" s="703">
        <v>282.50242427616502</v>
      </c>
      <c r="AA16" s="422">
        <v>0.18717277486910999</v>
      </c>
      <c r="AB16" s="703">
        <v>388.19389070116375</v>
      </c>
      <c r="AC16" s="422">
        <v>0.25719895287958117</v>
      </c>
      <c r="AD16" s="703">
        <v>162.98216785163359</v>
      </c>
      <c r="AE16" s="422">
        <v>0.10798429319371726</v>
      </c>
      <c r="AF16" s="421">
        <v>1509.3136513775526</v>
      </c>
      <c r="AG16" s="426">
        <v>0.55235602094240843</v>
      </c>
      <c r="AH16" s="429" t="s">
        <v>1</v>
      </c>
      <c r="AI16" s="430">
        <v>35.5597457130837</v>
      </c>
      <c r="AJ16" s="422">
        <v>2.356020942408377E-2</v>
      </c>
      <c r="AK16" s="430">
        <v>79.021657140185994</v>
      </c>
      <c r="AL16" s="422">
        <v>5.2356020942408377E-2</v>
      </c>
      <c r="AM16" s="430">
        <v>27.657579999065099</v>
      </c>
      <c r="AN16" s="422">
        <v>1.832460732984293E-2</v>
      </c>
      <c r="AO16" s="430">
        <v>75.070574283176697</v>
      </c>
      <c r="AP16" s="422">
        <v>4.9738219895287955E-2</v>
      </c>
      <c r="AQ16" s="430">
        <v>201.50522570747432</v>
      </c>
      <c r="AR16" s="422">
        <v>0.13350785340314139</v>
      </c>
      <c r="AS16" s="430">
        <v>331.89095998878122</v>
      </c>
      <c r="AT16" s="422">
        <v>0.21989528795811519</v>
      </c>
      <c r="AU16" s="430">
        <v>644.02650569251591</v>
      </c>
      <c r="AV16" s="422">
        <v>0.42670157068062831</v>
      </c>
      <c r="AW16" s="430">
        <v>114.58140285326971</v>
      </c>
      <c r="AX16" s="422">
        <v>7.5916230366492157E-2</v>
      </c>
      <c r="AY16" s="427">
        <v>1509.3136513775526</v>
      </c>
      <c r="AZ16" s="526"/>
      <c r="BA16" s="429" t="s">
        <v>1</v>
      </c>
      <c r="BB16" s="430">
        <v>750.70574283176711</v>
      </c>
      <c r="BC16" s="422">
        <v>0.49738219895287961</v>
      </c>
      <c r="BD16" s="430">
        <v>644.02650569251591</v>
      </c>
      <c r="BE16" s="422">
        <v>0.42670157068062831</v>
      </c>
      <c r="BF16" s="430">
        <v>114.58140285326971</v>
      </c>
      <c r="BG16" s="422">
        <v>7.5916230366492157E-2</v>
      </c>
      <c r="BH16" s="426"/>
    </row>
    <row r="17" spans="1:60" ht="12.75" x14ac:dyDescent="0.2">
      <c r="A17" s="428">
        <v>97211</v>
      </c>
      <c r="B17" s="429" t="s">
        <v>30</v>
      </c>
      <c r="C17" s="430">
        <v>101.98250728862976</v>
      </c>
      <c r="D17" s="422">
        <v>0.38709677419354843</v>
      </c>
      <c r="E17" s="430">
        <v>4.2492711370262404</v>
      </c>
      <c r="F17" s="422">
        <v>1.6129032258064519E-2</v>
      </c>
      <c r="G17" s="430">
        <v>50.991253644314881</v>
      </c>
      <c r="H17" s="422">
        <v>0.19354838709677422</v>
      </c>
      <c r="I17" s="430">
        <v>55.240524781341122</v>
      </c>
      <c r="J17" s="422">
        <v>0.20967741935483872</v>
      </c>
      <c r="K17" s="430">
        <v>50.991253644314881</v>
      </c>
      <c r="L17" s="422">
        <v>0.19354838709677422</v>
      </c>
      <c r="M17" s="423">
        <v>263.45481049562687</v>
      </c>
      <c r="N17" s="426"/>
      <c r="O17" s="426"/>
      <c r="P17" s="426"/>
      <c r="Q17" s="429" t="s">
        <v>30</v>
      </c>
      <c r="R17" s="703">
        <v>0</v>
      </c>
      <c r="S17" s="422">
        <v>0</v>
      </c>
      <c r="T17" s="703">
        <v>7.6486880466472318</v>
      </c>
      <c r="U17" s="422">
        <v>2.8846153846153848E-2</v>
      </c>
      <c r="V17" s="703">
        <v>24.645772594752192</v>
      </c>
      <c r="W17" s="422">
        <v>9.2948717948717952E-2</v>
      </c>
      <c r="X17" s="703">
        <v>61.189504373177847</v>
      </c>
      <c r="Y17" s="422">
        <v>0.23076923076923075</v>
      </c>
      <c r="Z17" s="703">
        <v>49.291545189504376</v>
      </c>
      <c r="AA17" s="422">
        <v>0.18589743589743588</v>
      </c>
      <c r="AB17" s="703">
        <v>64.58892128279885</v>
      </c>
      <c r="AC17" s="422">
        <v>0.24358974358974361</v>
      </c>
      <c r="AD17" s="703">
        <v>57.790087463556858</v>
      </c>
      <c r="AE17" s="422">
        <v>0.21794871794871795</v>
      </c>
      <c r="AF17" s="421">
        <v>265.15451895043736</v>
      </c>
      <c r="AG17" s="426">
        <v>0.64743589743589747</v>
      </c>
      <c r="AH17" s="429" t="s">
        <v>30</v>
      </c>
      <c r="AI17" s="430">
        <v>8.4985422740524807</v>
      </c>
      <c r="AJ17" s="422">
        <v>3.2258064516129038E-2</v>
      </c>
      <c r="AK17" s="430">
        <v>8.4985422740524807</v>
      </c>
      <c r="AL17" s="422">
        <v>3.2258064516129038E-2</v>
      </c>
      <c r="AM17" s="430">
        <v>0</v>
      </c>
      <c r="AN17" s="422">
        <v>0</v>
      </c>
      <c r="AO17" s="430">
        <v>4.2492711370262404</v>
      </c>
      <c r="AP17" s="422">
        <v>1.6129032258064519E-2</v>
      </c>
      <c r="AQ17" s="430">
        <v>46.741982507288647</v>
      </c>
      <c r="AR17" s="422">
        <v>0.17741935483870971</v>
      </c>
      <c r="AS17" s="430">
        <v>55.240524781341122</v>
      </c>
      <c r="AT17" s="422">
        <v>0.20967741935483872</v>
      </c>
      <c r="AU17" s="430">
        <v>118.97959183673471</v>
      </c>
      <c r="AV17" s="422">
        <v>0.45161290322580644</v>
      </c>
      <c r="AW17" s="430">
        <v>21.246355685131203</v>
      </c>
      <c r="AX17" s="422">
        <v>8.0645161290322592E-2</v>
      </c>
      <c r="AY17" s="427">
        <v>263.45481049562687</v>
      </c>
      <c r="AZ17" s="526"/>
      <c r="BA17" s="429" t="s">
        <v>30</v>
      </c>
      <c r="BB17" s="430">
        <v>123.22886297376097</v>
      </c>
      <c r="BC17" s="422">
        <v>0.467741935483871</v>
      </c>
      <c r="BD17" s="430">
        <v>118.97959183673471</v>
      </c>
      <c r="BE17" s="422">
        <v>0.45161290322580644</v>
      </c>
      <c r="BF17" s="430">
        <v>21.246355685131203</v>
      </c>
      <c r="BG17" s="422">
        <v>8.0645161290322592E-2</v>
      </c>
      <c r="BH17" s="426"/>
    </row>
    <row r="18" spans="1:60" ht="12.75" x14ac:dyDescent="0.2">
      <c r="A18" s="428">
        <v>97214</v>
      </c>
      <c r="B18" s="429" t="s">
        <v>11</v>
      </c>
      <c r="C18" s="430">
        <v>944</v>
      </c>
      <c r="D18" s="422">
        <v>0.31720430107526881</v>
      </c>
      <c r="E18" s="430">
        <v>132</v>
      </c>
      <c r="F18" s="422">
        <v>4.4354838709677422E-2</v>
      </c>
      <c r="G18" s="430">
        <v>544</v>
      </c>
      <c r="H18" s="422">
        <v>0.18279569892473119</v>
      </c>
      <c r="I18" s="430">
        <v>600</v>
      </c>
      <c r="J18" s="422">
        <v>0.20161290322580644</v>
      </c>
      <c r="K18" s="430">
        <v>756</v>
      </c>
      <c r="L18" s="422">
        <v>0.25403225806451613</v>
      </c>
      <c r="M18" s="423">
        <v>2976</v>
      </c>
      <c r="N18" s="426"/>
      <c r="O18" s="426"/>
      <c r="P18" s="426"/>
      <c r="Q18" s="429" t="s">
        <v>11</v>
      </c>
      <c r="R18" s="703">
        <v>13</v>
      </c>
      <c r="S18" s="422">
        <v>4.3668122270742356E-3</v>
      </c>
      <c r="T18" s="703">
        <v>52</v>
      </c>
      <c r="U18" s="422">
        <v>1.7467248908296942E-2</v>
      </c>
      <c r="V18" s="703">
        <v>317</v>
      </c>
      <c r="W18" s="422">
        <v>0.10648303661404097</v>
      </c>
      <c r="X18" s="703">
        <v>905</v>
      </c>
      <c r="Y18" s="422">
        <v>0.30399731273093716</v>
      </c>
      <c r="Z18" s="703">
        <v>598</v>
      </c>
      <c r="AA18" s="422">
        <v>0.20087336244541484</v>
      </c>
      <c r="AB18" s="703">
        <v>719</v>
      </c>
      <c r="AC18" s="422">
        <v>0.24151830702049043</v>
      </c>
      <c r="AD18" s="703">
        <v>373</v>
      </c>
      <c r="AE18" s="422">
        <v>0.12529392005374537</v>
      </c>
      <c r="AF18" s="421">
        <v>2977</v>
      </c>
      <c r="AG18" s="426">
        <v>0.56768558951965065</v>
      </c>
      <c r="AH18" s="429" t="s">
        <v>11</v>
      </c>
      <c r="AI18" s="430">
        <v>108</v>
      </c>
      <c r="AJ18" s="422">
        <v>3.6290322580645164E-2</v>
      </c>
      <c r="AK18" s="430">
        <v>160</v>
      </c>
      <c r="AL18" s="422">
        <v>5.3763440860215055E-2</v>
      </c>
      <c r="AM18" s="430">
        <v>40</v>
      </c>
      <c r="AN18" s="422">
        <v>1.3440860215053764E-2</v>
      </c>
      <c r="AO18" s="430">
        <v>152</v>
      </c>
      <c r="AP18" s="422">
        <v>5.1075268817204304E-2</v>
      </c>
      <c r="AQ18" s="430">
        <v>424</v>
      </c>
      <c r="AR18" s="422">
        <v>0.1424731182795699</v>
      </c>
      <c r="AS18" s="430">
        <v>528</v>
      </c>
      <c r="AT18" s="422">
        <v>0.17741935483870969</v>
      </c>
      <c r="AU18" s="430">
        <v>1256</v>
      </c>
      <c r="AV18" s="422">
        <v>0.42204301075268819</v>
      </c>
      <c r="AW18" s="430">
        <v>308</v>
      </c>
      <c r="AX18" s="422">
        <v>0.10349462365591398</v>
      </c>
      <c r="AY18" s="427">
        <v>2976</v>
      </c>
      <c r="AZ18" s="526"/>
      <c r="BA18" s="429" t="s">
        <v>11</v>
      </c>
      <c r="BB18" s="430">
        <v>1412</v>
      </c>
      <c r="BC18" s="422">
        <v>0.47446236559139787</v>
      </c>
      <c r="BD18" s="430">
        <v>1256</v>
      </c>
      <c r="BE18" s="422">
        <v>0.42204301075268819</v>
      </c>
      <c r="BF18" s="430">
        <v>308</v>
      </c>
      <c r="BG18" s="422">
        <v>0.10349462365591398</v>
      </c>
      <c r="BH18" s="426"/>
    </row>
    <row r="19" spans="1:60" ht="12.75" x14ac:dyDescent="0.2">
      <c r="A19" s="428">
        <v>97215</v>
      </c>
      <c r="B19" s="429" t="s">
        <v>12</v>
      </c>
      <c r="C19" s="430">
        <v>121.53310104529632</v>
      </c>
      <c r="D19" s="422">
        <v>0.29906542056074764</v>
      </c>
      <c r="E19" s="430">
        <v>30.38327526132408</v>
      </c>
      <c r="F19" s="422">
        <v>7.476635514018691E-2</v>
      </c>
      <c r="G19" s="430">
        <v>60.76655052264816</v>
      </c>
      <c r="H19" s="422">
        <v>0.14953271028037382</v>
      </c>
      <c r="I19" s="430">
        <v>87.351916376306733</v>
      </c>
      <c r="J19" s="422">
        <v>0.21495327102803735</v>
      </c>
      <c r="K19" s="430">
        <v>106.34146341463429</v>
      </c>
      <c r="L19" s="422">
        <v>0.26168224299065418</v>
      </c>
      <c r="M19" s="423">
        <v>406.37630662020962</v>
      </c>
      <c r="N19" s="426"/>
      <c r="O19" s="426"/>
      <c r="P19" s="426"/>
      <c r="Q19" s="429" t="s">
        <v>12</v>
      </c>
      <c r="R19" s="703">
        <v>0.94947735191637594</v>
      </c>
      <c r="S19" s="422">
        <v>2.34192037470726E-3</v>
      </c>
      <c r="T19" s="703">
        <v>5.6968641114982557</v>
      </c>
      <c r="U19" s="422">
        <v>1.405152224824356E-2</v>
      </c>
      <c r="V19" s="703">
        <v>39.878048780487788</v>
      </c>
      <c r="W19" s="422">
        <v>9.8360655737704916E-2</v>
      </c>
      <c r="X19" s="703">
        <v>122.48257839721251</v>
      </c>
      <c r="Y19" s="422">
        <v>0.30210772833723654</v>
      </c>
      <c r="Z19" s="703">
        <v>85.452961672473847</v>
      </c>
      <c r="AA19" s="422">
        <v>0.21077283372365344</v>
      </c>
      <c r="AB19" s="703">
        <v>95.897212543553977</v>
      </c>
      <c r="AC19" s="422">
        <v>0.23653395784543327</v>
      </c>
      <c r="AD19" s="703">
        <v>55.069686411149803</v>
      </c>
      <c r="AE19" s="422">
        <v>0.13583138173302106</v>
      </c>
      <c r="AF19" s="421">
        <v>405.42682926829252</v>
      </c>
      <c r="AG19" s="426">
        <v>0.58313817330210771</v>
      </c>
      <c r="AH19" s="429" t="s">
        <v>12</v>
      </c>
      <c r="AI19" s="430">
        <v>3.79790940766551</v>
      </c>
      <c r="AJ19" s="422">
        <v>9.3457943925233655E-3</v>
      </c>
      <c r="AK19" s="430">
        <v>3.79790940766551</v>
      </c>
      <c r="AL19" s="422">
        <v>9.3457943925233655E-3</v>
      </c>
      <c r="AM19" s="430">
        <v>3.79790940766551</v>
      </c>
      <c r="AN19" s="422">
        <v>9.3457943925233655E-3</v>
      </c>
      <c r="AO19" s="430">
        <v>18.989547038327551</v>
      </c>
      <c r="AP19" s="422">
        <v>4.6728971962616828E-2</v>
      </c>
      <c r="AQ19" s="430">
        <v>60.76655052264816</v>
      </c>
      <c r="AR19" s="422">
        <v>0.14953271028037385</v>
      </c>
      <c r="AS19" s="430">
        <v>94.947735191637747</v>
      </c>
      <c r="AT19" s="422">
        <v>0.23364485981308411</v>
      </c>
      <c r="AU19" s="430">
        <v>193.69337979094104</v>
      </c>
      <c r="AV19" s="422">
        <v>0.47663551401869164</v>
      </c>
      <c r="AW19" s="430">
        <v>26.585365853658573</v>
      </c>
      <c r="AX19" s="422">
        <v>6.5420560747663559E-2</v>
      </c>
      <c r="AY19" s="427">
        <v>406.37630662020956</v>
      </c>
      <c r="AZ19" s="526"/>
      <c r="BA19" s="429" t="s">
        <v>12</v>
      </c>
      <c r="BB19" s="430">
        <v>186.09756097560998</v>
      </c>
      <c r="BC19" s="422">
        <v>0.45794392523364491</v>
      </c>
      <c r="BD19" s="430">
        <v>193.69337979094104</v>
      </c>
      <c r="BE19" s="422">
        <v>0.47663551401869164</v>
      </c>
      <c r="BF19" s="430">
        <v>26.585365853658573</v>
      </c>
      <c r="BG19" s="422">
        <v>6.5420560747663559E-2</v>
      </c>
      <c r="BH19" s="426"/>
    </row>
    <row r="20" spans="1:60" ht="12.75" x14ac:dyDescent="0.2">
      <c r="A20" s="428">
        <v>97216</v>
      </c>
      <c r="B20" s="431" t="s">
        <v>13</v>
      </c>
      <c r="C20" s="430">
        <v>515.78167523435127</v>
      </c>
      <c r="D20" s="422">
        <v>0.33793103448275863</v>
      </c>
      <c r="E20" s="430">
        <v>73.683096462050173</v>
      </c>
      <c r="F20" s="422">
        <v>4.827586206896551E-2</v>
      </c>
      <c r="G20" s="430">
        <v>273.68007257332926</v>
      </c>
      <c r="H20" s="422">
        <v>0.1793103448275862</v>
      </c>
      <c r="I20" s="430">
        <v>273.68007257332926</v>
      </c>
      <c r="J20" s="422">
        <v>0.1793103448275862</v>
      </c>
      <c r="K20" s="430">
        <v>389.46779558512242</v>
      </c>
      <c r="L20" s="422">
        <v>0.25517241379310346</v>
      </c>
      <c r="M20" s="423">
        <v>1526.2927124281823</v>
      </c>
      <c r="N20" s="426"/>
      <c r="O20" s="426"/>
      <c r="P20" s="426"/>
      <c r="Q20" s="431" t="s">
        <v>13</v>
      </c>
      <c r="R20" s="703">
        <v>13.68400362866641</v>
      </c>
      <c r="S20" s="422">
        <v>9.0027700831024921E-3</v>
      </c>
      <c r="T20" s="703">
        <v>24.210160266102111</v>
      </c>
      <c r="U20" s="422">
        <v>1.5927977839335181E-2</v>
      </c>
      <c r="V20" s="703">
        <v>159.99758088902269</v>
      </c>
      <c r="W20" s="422">
        <v>0.10526315789473686</v>
      </c>
      <c r="X20" s="703">
        <v>464.20350771091444</v>
      </c>
      <c r="Y20" s="422">
        <v>0.30540166204986152</v>
      </c>
      <c r="Z20" s="703">
        <v>318.94254611430171</v>
      </c>
      <c r="AA20" s="422">
        <v>0.20983379501385038</v>
      </c>
      <c r="AB20" s="703">
        <v>364.20501965527529</v>
      </c>
      <c r="AC20" s="422">
        <v>0.23961218836565099</v>
      </c>
      <c r="AD20" s="703">
        <v>174.73420018143264</v>
      </c>
      <c r="AE20" s="422">
        <v>0.1149584487534626</v>
      </c>
      <c r="AF20" s="421">
        <v>1519.9770184457152</v>
      </c>
      <c r="AG20" s="426">
        <v>0.56440443213296398</v>
      </c>
      <c r="AH20" s="431" t="s">
        <v>13</v>
      </c>
      <c r="AI20" s="430">
        <v>10.52615663743574</v>
      </c>
      <c r="AJ20" s="422">
        <v>6.8965517241379309E-3</v>
      </c>
      <c r="AK20" s="430">
        <v>68.4200181433323</v>
      </c>
      <c r="AL20" s="422">
        <v>4.4827586206896544E-2</v>
      </c>
      <c r="AM20" s="430">
        <v>31.57846991230722</v>
      </c>
      <c r="AN20" s="422">
        <v>2.0689655172413793E-2</v>
      </c>
      <c r="AO20" s="430">
        <v>126.31387964922888</v>
      </c>
      <c r="AP20" s="422">
        <v>8.2758620689655171E-2</v>
      </c>
      <c r="AQ20" s="430">
        <v>199.99697611127908</v>
      </c>
      <c r="AR20" s="422">
        <v>0.1310344827586207</v>
      </c>
      <c r="AS20" s="430">
        <v>273.6800725733292</v>
      </c>
      <c r="AT20" s="422">
        <v>0.17931034482758618</v>
      </c>
      <c r="AU20" s="430">
        <v>673.67402479588736</v>
      </c>
      <c r="AV20" s="422">
        <v>0.44137931034482758</v>
      </c>
      <c r="AW20" s="430">
        <v>142.1031146053825</v>
      </c>
      <c r="AX20" s="422">
        <v>9.3103448275862075E-2</v>
      </c>
      <c r="AY20" s="427">
        <v>1526.2927124281823</v>
      </c>
      <c r="AZ20" s="526"/>
      <c r="BA20" s="431" t="s">
        <v>13</v>
      </c>
      <c r="BB20" s="430">
        <v>710.51557302691242</v>
      </c>
      <c r="BC20" s="422">
        <v>0.46551724137931033</v>
      </c>
      <c r="BD20" s="430">
        <v>673.67402479588736</v>
      </c>
      <c r="BE20" s="422">
        <v>0.44137931034482758</v>
      </c>
      <c r="BF20" s="430">
        <v>142.1031146053825</v>
      </c>
      <c r="BG20" s="422">
        <v>9.3103448275862075E-2</v>
      </c>
      <c r="BH20" s="426"/>
    </row>
    <row r="21" spans="1:60" ht="12.75" x14ac:dyDescent="0.2">
      <c r="A21" s="432"/>
      <c r="B21" s="437" t="s">
        <v>36</v>
      </c>
      <c r="C21" s="440">
        <v>2424.7160196634022</v>
      </c>
      <c r="D21" s="439">
        <v>0.32614097751619842</v>
      </c>
      <c r="E21" s="440">
        <v>352.63098039901746</v>
      </c>
      <c r="F21" s="439">
        <v>4.7431291630512767E-2</v>
      </c>
      <c r="G21" s="440">
        <v>1309.4584356017149</v>
      </c>
      <c r="H21" s="439">
        <v>0.17613116370768261</v>
      </c>
      <c r="I21" s="440">
        <v>1529.1094918918586</v>
      </c>
      <c r="J21" s="439">
        <v>0.20567574114684914</v>
      </c>
      <c r="K21" s="440">
        <v>1818.6492235954015</v>
      </c>
      <c r="L21" s="439">
        <v>0.24462082599875692</v>
      </c>
      <c r="M21" s="438">
        <v>7434.5641511513959</v>
      </c>
      <c r="N21" s="426"/>
      <c r="O21" s="426"/>
      <c r="P21" s="426"/>
      <c r="Q21" s="437" t="s">
        <v>36</v>
      </c>
      <c r="R21" s="706">
        <v>32.543282163229605</v>
      </c>
      <c r="S21" s="439">
        <v>4.3788320529329228E-3</v>
      </c>
      <c r="T21" s="706">
        <v>124.99924858287208</v>
      </c>
      <c r="U21" s="439">
        <v>1.6819161433743082E-2</v>
      </c>
      <c r="V21" s="706">
        <v>805.32396137775049</v>
      </c>
      <c r="W21" s="439">
        <v>0.10835964108931323</v>
      </c>
      <c r="X21" s="706">
        <v>2286.2468989193376</v>
      </c>
      <c r="Y21" s="439">
        <v>0.30762389459345757</v>
      </c>
      <c r="Z21" s="706">
        <v>1484.8148112984095</v>
      </c>
      <c r="AA21" s="439">
        <v>0.19978792107605256</v>
      </c>
      <c r="AB21" s="706">
        <v>1797.1816769994673</v>
      </c>
      <c r="AC21" s="439">
        <v>0.2418181636602334</v>
      </c>
      <c r="AD21" s="706">
        <v>900.84498210018342</v>
      </c>
      <c r="AE21" s="439">
        <v>0.12121238609426728</v>
      </c>
      <c r="AF21" s="438">
        <v>7431.9548614412497</v>
      </c>
      <c r="AG21" s="426">
        <v>0.56281847083055325</v>
      </c>
      <c r="AH21" s="437" t="s">
        <v>36</v>
      </c>
      <c r="AI21" s="706">
        <v>176.163219879378</v>
      </c>
      <c r="AJ21" s="439">
        <v>2.3695164410155168E-2</v>
      </c>
      <c r="AK21" s="706">
        <v>363.75202327736878</v>
      </c>
      <c r="AL21" s="439">
        <v>4.8927148368345746E-2</v>
      </c>
      <c r="AM21" s="706">
        <v>107.92439224260812</v>
      </c>
      <c r="AN21" s="439">
        <v>1.4516572868080479E-2</v>
      </c>
      <c r="AO21" s="706">
        <v>420.63716841989185</v>
      </c>
      <c r="AP21" s="439">
        <v>5.6578591544569234E-2</v>
      </c>
      <c r="AQ21" s="706">
        <v>1035.7098262436662</v>
      </c>
      <c r="AR21" s="439">
        <v>0.13931009339441441</v>
      </c>
      <c r="AS21" s="706">
        <v>1479.3766094779005</v>
      </c>
      <c r="AT21" s="439">
        <v>0.1989863264881222</v>
      </c>
      <c r="AU21" s="706">
        <v>3179.7994775302959</v>
      </c>
      <c r="AV21" s="439">
        <v>0.42770489471636863</v>
      </c>
      <c r="AW21" s="706">
        <v>671.20143408028537</v>
      </c>
      <c r="AX21" s="439">
        <v>9.0281208209944092E-2</v>
      </c>
      <c r="AY21" s="427">
        <v>7434.564151151395</v>
      </c>
      <c r="AZ21" s="526"/>
      <c r="BA21" s="437" t="s">
        <v>36</v>
      </c>
      <c r="BB21" s="440">
        <v>3583.5632395408129</v>
      </c>
      <c r="BC21" s="439">
        <v>0.48201389707368725</v>
      </c>
      <c r="BD21" s="440">
        <v>3179.7994775302959</v>
      </c>
      <c r="BE21" s="439">
        <v>0.42770489471636863</v>
      </c>
      <c r="BF21" s="440">
        <v>671.20143408028537</v>
      </c>
      <c r="BG21" s="439">
        <v>9.0281208209944092E-2</v>
      </c>
      <c r="BH21" s="426"/>
    </row>
    <row r="22" spans="1:60" ht="12.75" x14ac:dyDescent="0.2">
      <c r="A22" s="428">
        <v>97234</v>
      </c>
      <c r="B22" s="441" t="s">
        <v>2</v>
      </c>
      <c r="C22" s="430">
        <v>200</v>
      </c>
      <c r="D22" s="422">
        <v>0.32258064516129031</v>
      </c>
      <c r="E22" s="430">
        <v>40</v>
      </c>
      <c r="F22" s="422">
        <v>6.4516129032258063E-2</v>
      </c>
      <c r="G22" s="430">
        <v>92</v>
      </c>
      <c r="H22" s="422">
        <v>0.14838709677419354</v>
      </c>
      <c r="I22" s="430">
        <v>160</v>
      </c>
      <c r="J22" s="422">
        <v>0.25806451612903225</v>
      </c>
      <c r="K22" s="430">
        <v>128</v>
      </c>
      <c r="L22" s="422">
        <v>0.20645161290322581</v>
      </c>
      <c r="M22" s="423">
        <v>620</v>
      </c>
      <c r="N22" s="426"/>
      <c r="O22" s="426"/>
      <c r="P22" s="426"/>
      <c r="Q22" s="441" t="s">
        <v>2</v>
      </c>
      <c r="R22" s="703">
        <v>6</v>
      </c>
      <c r="S22" s="422">
        <v>9.7244732576985422E-3</v>
      </c>
      <c r="T22" s="703">
        <v>13</v>
      </c>
      <c r="U22" s="422">
        <v>2.1069692058346839E-2</v>
      </c>
      <c r="V22" s="703">
        <v>80</v>
      </c>
      <c r="W22" s="422">
        <v>0.12965964343598055</v>
      </c>
      <c r="X22" s="703">
        <v>227</v>
      </c>
      <c r="Y22" s="422">
        <v>0.36790923824959482</v>
      </c>
      <c r="Z22" s="703">
        <v>122</v>
      </c>
      <c r="AA22" s="422">
        <v>0.19773095623987033</v>
      </c>
      <c r="AB22" s="703">
        <v>106</v>
      </c>
      <c r="AC22" s="422">
        <v>0.17179902755267423</v>
      </c>
      <c r="AD22" s="703">
        <v>63</v>
      </c>
      <c r="AE22" s="422">
        <v>0.10210696920583469</v>
      </c>
      <c r="AF22" s="421">
        <v>617</v>
      </c>
      <c r="AG22" s="426">
        <v>0.47163695299837921</v>
      </c>
      <c r="AH22" s="441" t="s">
        <v>2</v>
      </c>
      <c r="AI22" s="430">
        <v>16</v>
      </c>
      <c r="AJ22" s="422">
        <v>2.5806451612903226E-2</v>
      </c>
      <c r="AK22" s="430">
        <v>32</v>
      </c>
      <c r="AL22" s="422">
        <v>5.1612903225806452E-2</v>
      </c>
      <c r="AM22" s="430">
        <v>24</v>
      </c>
      <c r="AN22" s="422">
        <v>3.870967741935484E-2</v>
      </c>
      <c r="AO22" s="430">
        <v>84</v>
      </c>
      <c r="AP22" s="422">
        <v>0.13548387096774195</v>
      </c>
      <c r="AQ22" s="430">
        <v>92</v>
      </c>
      <c r="AR22" s="422">
        <v>0.14838709677419354</v>
      </c>
      <c r="AS22" s="430">
        <v>136</v>
      </c>
      <c r="AT22" s="422">
        <v>0.21935483870967742</v>
      </c>
      <c r="AU22" s="430">
        <v>168</v>
      </c>
      <c r="AV22" s="422">
        <v>0.2709677419354839</v>
      </c>
      <c r="AW22" s="430">
        <v>68</v>
      </c>
      <c r="AX22" s="422">
        <v>0.10967741935483871</v>
      </c>
      <c r="AY22" s="427">
        <v>620</v>
      </c>
      <c r="AZ22" s="526"/>
      <c r="BA22" s="441" t="s">
        <v>2</v>
      </c>
      <c r="BB22" s="430">
        <v>384</v>
      </c>
      <c r="BC22" s="422">
        <v>0.61935483870967745</v>
      </c>
      <c r="BD22" s="430">
        <v>168</v>
      </c>
      <c r="BE22" s="422">
        <v>0.2709677419354839</v>
      </c>
      <c r="BF22" s="430">
        <v>68</v>
      </c>
      <c r="BG22" s="422">
        <v>0.10967741935483871</v>
      </c>
      <c r="BH22" s="426"/>
    </row>
    <row r="23" spans="1:60" ht="12.75" x14ac:dyDescent="0.2">
      <c r="A23" s="428">
        <v>97204</v>
      </c>
      <c r="B23" s="429" t="s">
        <v>3</v>
      </c>
      <c r="C23" s="430">
        <v>536.89294333162547</v>
      </c>
      <c r="D23" s="422">
        <v>0.34358974358974365</v>
      </c>
      <c r="E23" s="430">
        <v>88.146602636535519</v>
      </c>
      <c r="F23" s="422">
        <v>5.6410256410256411E-2</v>
      </c>
      <c r="G23" s="430">
        <v>296.49311795925581</v>
      </c>
      <c r="H23" s="422">
        <v>0.18974358974358974</v>
      </c>
      <c r="I23" s="430">
        <v>356.59307430234821</v>
      </c>
      <c r="J23" s="422">
        <v>0.2282051282051282</v>
      </c>
      <c r="K23" s="430">
        <v>284.47312669063734</v>
      </c>
      <c r="L23" s="422">
        <v>0.18205128205128204</v>
      </c>
      <c r="M23" s="423">
        <v>1562.5988649204023</v>
      </c>
      <c r="N23" s="426"/>
      <c r="O23" s="426"/>
      <c r="P23" s="426"/>
      <c r="Q23" s="429" t="s">
        <v>3</v>
      </c>
      <c r="R23" s="703">
        <v>5.0083296952577001</v>
      </c>
      <c r="S23" s="422">
        <v>3.2092458392497616E-3</v>
      </c>
      <c r="T23" s="703">
        <v>10.0166593905154</v>
      </c>
      <c r="U23" s="422">
        <v>6.4184916784995232E-3</v>
      </c>
      <c r="V23" s="703">
        <v>232.38649785995725</v>
      </c>
      <c r="W23" s="422">
        <v>0.14890900694118892</v>
      </c>
      <c r="X23" s="703">
        <v>486.80964637904839</v>
      </c>
      <c r="Y23" s="422">
        <v>0.31193869557507681</v>
      </c>
      <c r="Z23" s="703">
        <v>335.55808958226584</v>
      </c>
      <c r="AA23" s="422">
        <v>0.215019471229734</v>
      </c>
      <c r="AB23" s="703">
        <v>360.5981719865506</v>
      </c>
      <c r="AC23" s="422">
        <v>0.23106469691575729</v>
      </c>
      <c r="AD23" s="703">
        <v>130.21657207670017</v>
      </c>
      <c r="AE23" s="422">
        <v>8.3440391820493787E-2</v>
      </c>
      <c r="AF23" s="421">
        <v>1560.5939669702952</v>
      </c>
      <c r="AG23" s="426">
        <v>0.52952455996598502</v>
      </c>
      <c r="AH23" s="429" t="s">
        <v>3</v>
      </c>
      <c r="AI23" s="430">
        <v>56.093292586886236</v>
      </c>
      <c r="AJ23" s="422">
        <v>3.5897435897435895E-2</v>
      </c>
      <c r="AK23" s="430">
        <v>132.21990395480327</v>
      </c>
      <c r="AL23" s="422">
        <v>8.461538461538462E-2</v>
      </c>
      <c r="AM23" s="430">
        <v>56.093292586886236</v>
      </c>
      <c r="AN23" s="422">
        <v>3.5897435897435895E-2</v>
      </c>
      <c r="AO23" s="430">
        <v>156.25988649204024</v>
      </c>
      <c r="AP23" s="422">
        <v>0.1</v>
      </c>
      <c r="AQ23" s="430">
        <v>240.39982537236963</v>
      </c>
      <c r="AR23" s="422">
        <v>0.15384615384615388</v>
      </c>
      <c r="AS23" s="430">
        <v>180.29986902927723</v>
      </c>
      <c r="AT23" s="422">
        <v>0.1153846153846154</v>
      </c>
      <c r="AU23" s="430">
        <v>649.07952850539789</v>
      </c>
      <c r="AV23" s="422">
        <v>0.41538461538461541</v>
      </c>
      <c r="AW23" s="430">
        <v>92.153266392741699</v>
      </c>
      <c r="AX23" s="422">
        <v>5.8974358974358987E-2</v>
      </c>
      <c r="AY23" s="427">
        <v>1562.5988649204023</v>
      </c>
      <c r="AZ23" s="526"/>
      <c r="BA23" s="429" t="s">
        <v>3</v>
      </c>
      <c r="BB23" s="430">
        <v>821.36607002226287</v>
      </c>
      <c r="BC23" s="422">
        <v>0.52564102564102566</v>
      </c>
      <c r="BD23" s="430">
        <v>649.07952850539789</v>
      </c>
      <c r="BE23" s="422">
        <v>0.41538461538461541</v>
      </c>
      <c r="BF23" s="430">
        <v>92.153266392741699</v>
      </c>
      <c r="BG23" s="422">
        <v>5.8974358974358987E-2</v>
      </c>
      <c r="BH23" s="426"/>
    </row>
    <row r="24" spans="1:60" ht="12.75" x14ac:dyDescent="0.2">
      <c r="A24" s="428">
        <v>97205</v>
      </c>
      <c r="B24" s="429" t="s">
        <v>4</v>
      </c>
      <c r="C24" s="430">
        <v>485.85106432161234</v>
      </c>
      <c r="D24" s="422">
        <v>0.27252252252252251</v>
      </c>
      <c r="E24" s="430">
        <v>24.091788313468381</v>
      </c>
      <c r="F24" s="422">
        <v>1.3513513513513514E-2</v>
      </c>
      <c r="G24" s="430">
        <v>325.23914223182311</v>
      </c>
      <c r="H24" s="422">
        <v>0.18243243243243243</v>
      </c>
      <c r="I24" s="430">
        <v>521.98874679181495</v>
      </c>
      <c r="J24" s="422">
        <v>0.2927927927927928</v>
      </c>
      <c r="K24" s="430">
        <v>425.62159353794135</v>
      </c>
      <c r="L24" s="422">
        <v>0.23873873873873871</v>
      </c>
      <c r="M24" s="423">
        <v>1782.7923351966601</v>
      </c>
      <c r="N24" s="426"/>
      <c r="O24" s="426"/>
      <c r="P24" s="426"/>
      <c r="Q24" s="429" t="s">
        <v>4</v>
      </c>
      <c r="R24" s="703">
        <v>9.0344206175506194</v>
      </c>
      <c r="S24" s="422">
        <v>5.0847457627118632E-3</v>
      </c>
      <c r="T24" s="703">
        <v>25.0956128265295</v>
      </c>
      <c r="U24" s="422">
        <v>1.4124293785310733E-2</v>
      </c>
      <c r="V24" s="703">
        <v>310.18177453590465</v>
      </c>
      <c r="W24" s="422">
        <v>0.17457627118644067</v>
      </c>
      <c r="X24" s="703">
        <v>634.41709225466582</v>
      </c>
      <c r="Y24" s="422">
        <v>0.35706214689265536</v>
      </c>
      <c r="Z24" s="703">
        <v>401.52980522447194</v>
      </c>
      <c r="AA24" s="422">
        <v>0.2259887005649717</v>
      </c>
      <c r="AB24" s="703">
        <v>307.1703009967211</v>
      </c>
      <c r="AC24" s="422">
        <v>0.17288135593220338</v>
      </c>
      <c r="AD24" s="703">
        <v>89.340381662445012</v>
      </c>
      <c r="AE24" s="422">
        <v>5.0282485875706204E-2</v>
      </c>
      <c r="AF24" s="421">
        <v>1776.7693881182888</v>
      </c>
      <c r="AG24" s="426">
        <v>0.44915254237288132</v>
      </c>
      <c r="AH24" s="429" t="s">
        <v>4</v>
      </c>
      <c r="AI24" s="430">
        <v>28.107086365713112</v>
      </c>
      <c r="AJ24" s="422">
        <v>1.5765765765765768E-2</v>
      </c>
      <c r="AK24" s="430">
        <v>124.47423961958664</v>
      </c>
      <c r="AL24" s="422">
        <v>6.9819819819819828E-2</v>
      </c>
      <c r="AM24" s="430">
        <v>232.88728703019433</v>
      </c>
      <c r="AN24" s="422">
        <v>0.13063063063063063</v>
      </c>
      <c r="AO24" s="430">
        <v>256.97907534366271</v>
      </c>
      <c r="AP24" s="422">
        <v>0.14414414414414417</v>
      </c>
      <c r="AQ24" s="430">
        <v>333.26973833631257</v>
      </c>
      <c r="AR24" s="422">
        <v>0.18693693693693694</v>
      </c>
      <c r="AS24" s="430">
        <v>208.79549871672597</v>
      </c>
      <c r="AT24" s="422">
        <v>0.11711711711711714</v>
      </c>
      <c r="AU24" s="430">
        <v>509.94285263508067</v>
      </c>
      <c r="AV24" s="422">
        <v>0.28603603603603606</v>
      </c>
      <c r="AW24" s="430">
        <v>88.336557149384063</v>
      </c>
      <c r="AX24" s="422">
        <v>4.9549549549549557E-2</v>
      </c>
      <c r="AY24" s="427">
        <v>1782.7923351966599</v>
      </c>
      <c r="AZ24" s="526"/>
      <c r="BA24" s="429" t="s">
        <v>4</v>
      </c>
      <c r="BB24" s="430">
        <v>1184.5129254121953</v>
      </c>
      <c r="BC24" s="422">
        <v>0.66441441441441451</v>
      </c>
      <c r="BD24" s="430">
        <v>509.94285263508067</v>
      </c>
      <c r="BE24" s="422">
        <v>0.28603603603603606</v>
      </c>
      <c r="BF24" s="430">
        <v>88.336557149384063</v>
      </c>
      <c r="BG24" s="422">
        <v>4.9549549549549557E-2</v>
      </c>
      <c r="BH24" s="426"/>
    </row>
    <row r="25" spans="1:60" ht="12.75" x14ac:dyDescent="0.2">
      <c r="A25" s="428">
        <v>97208</v>
      </c>
      <c r="B25" s="429" t="s">
        <v>7</v>
      </c>
      <c r="C25" s="430">
        <v>140</v>
      </c>
      <c r="D25" s="422">
        <v>0.39325842696629215</v>
      </c>
      <c r="E25" s="430">
        <v>20</v>
      </c>
      <c r="F25" s="422">
        <v>5.6179775280898875E-2</v>
      </c>
      <c r="G25" s="430">
        <v>52</v>
      </c>
      <c r="H25" s="422">
        <v>0.14606741573033707</v>
      </c>
      <c r="I25" s="430">
        <v>64</v>
      </c>
      <c r="J25" s="422">
        <v>0.1797752808988764</v>
      </c>
      <c r="K25" s="430">
        <v>80</v>
      </c>
      <c r="L25" s="422">
        <v>0.2247191011235955</v>
      </c>
      <c r="M25" s="423">
        <v>356</v>
      </c>
      <c r="N25" s="426"/>
      <c r="O25" s="426"/>
      <c r="P25" s="426"/>
      <c r="Q25" s="429" t="s">
        <v>7</v>
      </c>
      <c r="R25" s="703">
        <v>2</v>
      </c>
      <c r="S25" s="422">
        <v>5.5555555555555558E-3</v>
      </c>
      <c r="T25" s="703">
        <v>2</v>
      </c>
      <c r="U25" s="422">
        <v>5.5555555555555558E-3</v>
      </c>
      <c r="V25" s="703">
        <v>33</v>
      </c>
      <c r="W25" s="422">
        <v>9.166666666666666E-2</v>
      </c>
      <c r="X25" s="703">
        <v>109</v>
      </c>
      <c r="Y25" s="422">
        <v>0.30277777777777776</v>
      </c>
      <c r="Z25" s="703">
        <v>78</v>
      </c>
      <c r="AA25" s="422">
        <v>0.21666666666666667</v>
      </c>
      <c r="AB25" s="703">
        <v>88</v>
      </c>
      <c r="AC25" s="422">
        <v>0.24444444444444444</v>
      </c>
      <c r="AD25" s="703">
        <v>48</v>
      </c>
      <c r="AE25" s="422">
        <v>0.13333333333333333</v>
      </c>
      <c r="AF25" s="421">
        <v>360</v>
      </c>
      <c r="AG25" s="426">
        <v>0.59444444444444444</v>
      </c>
      <c r="AH25" s="429" t="s">
        <v>7</v>
      </c>
      <c r="AI25" s="430">
        <v>28</v>
      </c>
      <c r="AJ25" s="422">
        <v>7.8651685393258425E-2</v>
      </c>
      <c r="AK25" s="430">
        <v>12</v>
      </c>
      <c r="AL25" s="422">
        <v>3.3707865168539325E-2</v>
      </c>
      <c r="AM25" s="430">
        <v>8</v>
      </c>
      <c r="AN25" s="422">
        <v>2.247191011235955E-2</v>
      </c>
      <c r="AO25" s="430">
        <v>56</v>
      </c>
      <c r="AP25" s="422">
        <v>0.15730337078651685</v>
      </c>
      <c r="AQ25" s="430">
        <v>48</v>
      </c>
      <c r="AR25" s="422">
        <v>0.1348314606741573</v>
      </c>
      <c r="AS25" s="430">
        <v>56</v>
      </c>
      <c r="AT25" s="422">
        <v>0.15730337078651685</v>
      </c>
      <c r="AU25" s="430">
        <v>140</v>
      </c>
      <c r="AV25" s="422">
        <v>0.39325842696629215</v>
      </c>
      <c r="AW25" s="430">
        <v>8</v>
      </c>
      <c r="AX25" s="422">
        <v>2.247191011235955E-2</v>
      </c>
      <c r="AY25" s="427">
        <v>356</v>
      </c>
      <c r="AZ25" s="526"/>
      <c r="BA25" s="429" t="s">
        <v>7</v>
      </c>
      <c r="BB25" s="430">
        <v>208</v>
      </c>
      <c r="BC25" s="422">
        <v>0.5842696629213483</v>
      </c>
      <c r="BD25" s="430">
        <v>140</v>
      </c>
      <c r="BE25" s="422">
        <v>0.39325842696629215</v>
      </c>
      <c r="BF25" s="430">
        <v>8</v>
      </c>
      <c r="BG25" s="422">
        <v>2.247191011235955E-2</v>
      </c>
      <c r="BH25" s="426"/>
    </row>
    <row r="26" spans="1:60" ht="12.75" x14ac:dyDescent="0.2">
      <c r="A26" s="428">
        <v>97218</v>
      </c>
      <c r="B26" s="429" t="s">
        <v>15</v>
      </c>
      <c r="C26" s="430">
        <v>628.74330313162886</v>
      </c>
      <c r="D26" s="422">
        <v>0.30695443645083942</v>
      </c>
      <c r="E26" s="430">
        <v>73.680855835737745</v>
      </c>
      <c r="F26" s="422">
        <v>3.5971223021582739E-2</v>
      </c>
      <c r="G26" s="430">
        <v>407.70073562441553</v>
      </c>
      <c r="H26" s="422">
        <v>0.19904076738609114</v>
      </c>
      <c r="I26" s="430">
        <v>481.38159146015329</v>
      </c>
      <c r="J26" s="422">
        <v>0.2350119904076739</v>
      </c>
      <c r="K26" s="430">
        <v>456.82130618157402</v>
      </c>
      <c r="L26" s="422">
        <v>0.22302158273381295</v>
      </c>
      <c r="M26" s="423">
        <v>2048.3277922335092</v>
      </c>
      <c r="N26" s="426"/>
      <c r="O26" s="426"/>
      <c r="P26" s="426"/>
      <c r="Q26" s="429" t="s">
        <v>15</v>
      </c>
      <c r="R26" s="703">
        <v>3.929645644572676</v>
      </c>
      <c r="S26" s="422">
        <v>1.9138755980861247E-3</v>
      </c>
      <c r="T26" s="703">
        <v>43.226102090299435</v>
      </c>
      <c r="U26" s="422">
        <v>2.1052631578947371E-2</v>
      </c>
      <c r="V26" s="703">
        <v>268.19831524208519</v>
      </c>
      <c r="W26" s="422">
        <v>0.13062200956937803</v>
      </c>
      <c r="X26" s="703">
        <v>611.05989773105102</v>
      </c>
      <c r="Y26" s="422">
        <v>0.29760765550239232</v>
      </c>
      <c r="Z26" s="703">
        <v>414.57761550241736</v>
      </c>
      <c r="AA26" s="422">
        <v>0.20191387559808616</v>
      </c>
      <c r="AB26" s="703">
        <v>503.97705391644575</v>
      </c>
      <c r="AC26" s="422">
        <v>0.24545454545454551</v>
      </c>
      <c r="AD26" s="703">
        <v>208.27121916235183</v>
      </c>
      <c r="AE26" s="422">
        <v>0.1014354066985646</v>
      </c>
      <c r="AF26" s="421">
        <v>2053.239849289223</v>
      </c>
      <c r="AG26" s="426">
        <v>0.54880382775119618</v>
      </c>
      <c r="AH26" s="429" t="s">
        <v>15</v>
      </c>
      <c r="AI26" s="430">
        <v>58.944684668590192</v>
      </c>
      <c r="AJ26" s="422">
        <v>2.8776978417266182E-2</v>
      </c>
      <c r="AK26" s="430">
        <v>137.53759756004379</v>
      </c>
      <c r="AL26" s="422">
        <v>6.7146282973621088E-2</v>
      </c>
      <c r="AM26" s="430">
        <v>29.472342334295096</v>
      </c>
      <c r="AN26" s="422">
        <v>1.4388489208633091E-2</v>
      </c>
      <c r="AO26" s="430">
        <v>167.00993989433888</v>
      </c>
      <c r="AP26" s="422">
        <v>8.1534772182254175E-2</v>
      </c>
      <c r="AQ26" s="430">
        <v>275.07519512008759</v>
      </c>
      <c r="AR26" s="422">
        <v>0.13429256594724218</v>
      </c>
      <c r="AS26" s="430">
        <v>412.61279268013141</v>
      </c>
      <c r="AT26" s="422">
        <v>0.20143884892086331</v>
      </c>
      <c r="AU26" s="430">
        <v>800.66530008168354</v>
      </c>
      <c r="AV26" s="422">
        <v>0.39088729016786566</v>
      </c>
      <c r="AW26" s="430">
        <v>167.00993989433891</v>
      </c>
      <c r="AX26" s="422">
        <v>8.1534772182254189E-2</v>
      </c>
      <c r="AY26" s="427">
        <v>2048.3277922335096</v>
      </c>
      <c r="AZ26" s="526"/>
      <c r="BA26" s="429" t="s">
        <v>15</v>
      </c>
      <c r="BB26" s="430">
        <v>1080.6525522574871</v>
      </c>
      <c r="BC26" s="422">
        <v>0.52757793764988004</v>
      </c>
      <c r="BD26" s="430">
        <v>800.66530008168354</v>
      </c>
      <c r="BE26" s="422">
        <v>0.39088729016786566</v>
      </c>
      <c r="BF26" s="430">
        <v>167.00993989433891</v>
      </c>
      <c r="BG26" s="422">
        <v>8.1534772182254189E-2</v>
      </c>
      <c r="BH26" s="426"/>
    </row>
    <row r="27" spans="1:60" ht="12.75" x14ac:dyDescent="0.2">
      <c r="A27" s="428">
        <v>97233</v>
      </c>
      <c r="B27" s="429" t="s">
        <v>16</v>
      </c>
      <c r="C27" s="430">
        <v>267.41587199119613</v>
      </c>
      <c r="D27" s="422">
        <v>0.33333333333333331</v>
      </c>
      <c r="E27" s="430">
        <v>39.912816715103901</v>
      </c>
      <c r="F27" s="422">
        <v>4.975124378109453E-2</v>
      </c>
      <c r="G27" s="430">
        <v>175.61639354645715</v>
      </c>
      <c r="H27" s="422">
        <v>0.2189054726368159</v>
      </c>
      <c r="I27" s="430">
        <v>179.60767521796754</v>
      </c>
      <c r="J27" s="422">
        <v>0.22388059701492535</v>
      </c>
      <c r="K27" s="430">
        <v>139.69485850286364</v>
      </c>
      <c r="L27" s="422">
        <v>0.17412935323383083</v>
      </c>
      <c r="M27" s="423">
        <v>802.24761597358838</v>
      </c>
      <c r="N27" s="426"/>
      <c r="O27" s="426"/>
      <c r="P27" s="426"/>
      <c r="Q27" s="429" t="s">
        <v>16</v>
      </c>
      <c r="R27" s="703">
        <v>2.9934612536327911</v>
      </c>
      <c r="S27" s="422">
        <v>3.7313211811933378E-3</v>
      </c>
      <c r="T27" s="703">
        <v>8.9803837608983734</v>
      </c>
      <c r="U27" s="422">
        <v>1.1193963543580014E-2</v>
      </c>
      <c r="V27" s="703">
        <v>87.808196773228531</v>
      </c>
      <c r="W27" s="422">
        <v>0.10945208798167123</v>
      </c>
      <c r="X27" s="703">
        <v>238.47907987274564</v>
      </c>
      <c r="Y27" s="422">
        <v>0.29726192076840252</v>
      </c>
      <c r="Z27" s="703">
        <v>163.64254853192588</v>
      </c>
      <c r="AA27" s="422">
        <v>0.2039788912385691</v>
      </c>
      <c r="AB27" s="703">
        <v>225.51216653425311</v>
      </c>
      <c r="AC27" s="422">
        <v>0.28109878575675062</v>
      </c>
      <c r="AD27" s="703">
        <v>74.836531340819761</v>
      </c>
      <c r="AE27" s="422">
        <v>9.3283029529833431E-2</v>
      </c>
      <c r="AF27" s="421">
        <v>802.25236806750388</v>
      </c>
      <c r="AG27" s="426">
        <v>0.57836070652515315</v>
      </c>
      <c r="AH27" s="429" t="s">
        <v>16</v>
      </c>
      <c r="AI27" s="430">
        <v>55.877943401145458</v>
      </c>
      <c r="AJ27" s="422">
        <v>6.965174129353234E-2</v>
      </c>
      <c r="AK27" s="430">
        <v>51.886661729635065</v>
      </c>
      <c r="AL27" s="422">
        <v>6.4676616915422883E-2</v>
      </c>
      <c r="AM27" s="430">
        <v>39.912816715103901</v>
      </c>
      <c r="AN27" s="422">
        <v>4.975124378109453E-2</v>
      </c>
      <c r="AO27" s="430">
        <v>67.851788415676637</v>
      </c>
      <c r="AP27" s="422">
        <v>8.45771144278607E-2</v>
      </c>
      <c r="AQ27" s="430">
        <v>107.76460513078054</v>
      </c>
      <c r="AR27" s="422">
        <v>0.13432835820895522</v>
      </c>
      <c r="AS27" s="430">
        <v>123.7297318168221</v>
      </c>
      <c r="AT27" s="422">
        <v>0.15422885572139305</v>
      </c>
      <c r="AU27" s="430">
        <v>299.34612536327927</v>
      </c>
      <c r="AV27" s="422">
        <v>0.37313432835820898</v>
      </c>
      <c r="AW27" s="430">
        <v>55.877943401145458</v>
      </c>
      <c r="AX27" s="422">
        <v>6.965174129353234E-2</v>
      </c>
      <c r="AY27" s="427">
        <v>802.24761597358838</v>
      </c>
      <c r="AZ27" s="526"/>
      <c r="BA27" s="429" t="s">
        <v>16</v>
      </c>
      <c r="BB27" s="430">
        <v>447.02354720916367</v>
      </c>
      <c r="BC27" s="422">
        <v>0.55721393034825872</v>
      </c>
      <c r="BD27" s="430">
        <v>299.34612536327927</v>
      </c>
      <c r="BE27" s="422">
        <v>0.37313432835820898</v>
      </c>
      <c r="BF27" s="430">
        <v>55.877943401145458</v>
      </c>
      <c r="BG27" s="422">
        <v>6.965174129353234E-2</v>
      </c>
      <c r="BH27" s="426"/>
    </row>
    <row r="28" spans="1:60" ht="12.75" x14ac:dyDescent="0.2">
      <c r="A28" s="428">
        <v>97219</v>
      </c>
      <c r="B28" s="429" t="s">
        <v>31</v>
      </c>
      <c r="C28" s="430">
        <v>228.73308538189781</v>
      </c>
      <c r="D28" s="422">
        <v>0.3411764705882353</v>
      </c>
      <c r="E28" s="430">
        <v>35.493064973053109</v>
      </c>
      <c r="F28" s="422">
        <v>5.2941176470588235E-2</v>
      </c>
      <c r="G28" s="430">
        <v>86.760825489685374</v>
      </c>
      <c r="H28" s="422">
        <v>0.12941176470588234</v>
      </c>
      <c r="I28" s="430">
        <v>141.97225989221243</v>
      </c>
      <c r="J28" s="422">
        <v>0.21176470588235294</v>
      </c>
      <c r="K28" s="430">
        <v>177.46532486526553</v>
      </c>
      <c r="L28" s="422">
        <v>0.26470588235294112</v>
      </c>
      <c r="M28" s="423">
        <v>670.4245606021143</v>
      </c>
      <c r="N28" s="426"/>
      <c r="O28" s="426"/>
      <c r="P28" s="426"/>
      <c r="Q28" s="429" t="s">
        <v>31</v>
      </c>
      <c r="R28" s="703">
        <v>6.9014293003158729</v>
      </c>
      <c r="S28" s="422">
        <v>1.0324483775811209E-2</v>
      </c>
      <c r="T28" s="703">
        <v>24.647961786842401</v>
      </c>
      <c r="U28" s="422">
        <v>3.687315634218289E-2</v>
      </c>
      <c r="V28" s="703">
        <v>105.49327644768547</v>
      </c>
      <c r="W28" s="422">
        <v>0.15781710914454278</v>
      </c>
      <c r="X28" s="703">
        <v>210.98655289537095</v>
      </c>
      <c r="Y28" s="422">
        <v>0.31563421828908556</v>
      </c>
      <c r="Z28" s="703">
        <v>102.53552103326439</v>
      </c>
      <c r="AA28" s="422">
        <v>0.15339233038348082</v>
      </c>
      <c r="AB28" s="703">
        <v>141.97225989221224</v>
      </c>
      <c r="AC28" s="422">
        <v>0.21238938053097345</v>
      </c>
      <c r="AD28" s="703">
        <v>75.915722303474581</v>
      </c>
      <c r="AE28" s="422">
        <v>0.11356932153392328</v>
      </c>
      <c r="AF28" s="421">
        <v>668.45272365916594</v>
      </c>
      <c r="AG28" s="426">
        <v>0.47935103244837757</v>
      </c>
      <c r="AH28" s="429" t="s">
        <v>31</v>
      </c>
      <c r="AI28" s="430">
        <v>31.54939108715832</v>
      </c>
      <c r="AJ28" s="422">
        <v>4.7058823529411764E-2</v>
      </c>
      <c r="AK28" s="430">
        <v>23.662043315368742</v>
      </c>
      <c r="AL28" s="422">
        <v>3.5294117647058823E-2</v>
      </c>
      <c r="AM28" s="430">
        <v>3.94367388589479</v>
      </c>
      <c r="AN28" s="422">
        <v>5.8823529411764705E-3</v>
      </c>
      <c r="AO28" s="430">
        <v>35.493064973053109</v>
      </c>
      <c r="AP28" s="422">
        <v>5.2941176470588235E-2</v>
      </c>
      <c r="AQ28" s="430">
        <v>102.53552103326453</v>
      </c>
      <c r="AR28" s="422">
        <v>0.15294117647058822</v>
      </c>
      <c r="AS28" s="430">
        <v>126.19756434863328</v>
      </c>
      <c r="AT28" s="422">
        <v>0.18823529411764706</v>
      </c>
      <c r="AU28" s="430">
        <v>212.95838983831865</v>
      </c>
      <c r="AV28" s="422">
        <v>0.31764705882352939</v>
      </c>
      <c r="AW28" s="430">
        <v>134.08491212042287</v>
      </c>
      <c r="AX28" s="422">
        <v>0.2</v>
      </c>
      <c r="AY28" s="427">
        <v>670.4245606021143</v>
      </c>
      <c r="AZ28" s="526"/>
      <c r="BA28" s="429" t="s">
        <v>31</v>
      </c>
      <c r="BB28" s="430">
        <v>323.3812586433728</v>
      </c>
      <c r="BC28" s="422">
        <v>0.48235294117647054</v>
      </c>
      <c r="BD28" s="430">
        <v>212.95838983831865</v>
      </c>
      <c r="BE28" s="422">
        <v>0.31764705882352939</v>
      </c>
      <c r="BF28" s="430">
        <v>134.08491212042287</v>
      </c>
      <c r="BG28" s="422">
        <v>0.2</v>
      </c>
      <c r="BH28" s="426"/>
    </row>
    <row r="29" spans="1:60" ht="12.75" x14ac:dyDescent="0.2">
      <c r="A29" s="428">
        <v>97225</v>
      </c>
      <c r="B29" s="431" t="s">
        <v>20</v>
      </c>
      <c r="C29" s="430">
        <v>692.97549394580392</v>
      </c>
      <c r="D29" s="422">
        <v>0.36930585683297185</v>
      </c>
      <c r="E29" s="430">
        <v>91.582664398123839</v>
      </c>
      <c r="F29" s="422">
        <v>4.8806941431670268E-2</v>
      </c>
      <c r="G29" s="430">
        <v>305.27554799374622</v>
      </c>
      <c r="H29" s="422">
        <v>0.1626898047722343</v>
      </c>
      <c r="I29" s="430">
        <v>335.80310279312084</v>
      </c>
      <c r="J29" s="422">
        <v>0.17895878524945771</v>
      </c>
      <c r="K29" s="430">
        <v>450.7902258707652</v>
      </c>
      <c r="L29" s="422">
        <v>0.24023861171366592</v>
      </c>
      <c r="M29" s="423">
        <v>1876.4270350015599</v>
      </c>
      <c r="N29" s="426"/>
      <c r="O29" s="426"/>
      <c r="P29" s="426"/>
      <c r="Q29" s="431" t="s">
        <v>20</v>
      </c>
      <c r="R29" s="703">
        <v>13.228607079728949</v>
      </c>
      <c r="S29" s="422">
        <v>7.0422535211267607E-3</v>
      </c>
      <c r="T29" s="703">
        <v>63.090279918707296</v>
      </c>
      <c r="U29" s="422">
        <v>3.3586132177681471E-2</v>
      </c>
      <c r="V29" s="703">
        <v>279.83591899426625</v>
      </c>
      <c r="W29" s="422">
        <v>0.14897074756229686</v>
      </c>
      <c r="X29" s="703">
        <v>535.24979414903282</v>
      </c>
      <c r="Y29" s="422">
        <v>0.28494041170097506</v>
      </c>
      <c r="Z29" s="703">
        <v>343.94378407295267</v>
      </c>
      <c r="AA29" s="422">
        <v>0.18309859154929578</v>
      </c>
      <c r="AB29" s="703">
        <v>382.61202015216043</v>
      </c>
      <c r="AC29" s="422">
        <v>0.20368364030335864</v>
      </c>
      <c r="AD29" s="703">
        <v>260.50180095466237</v>
      </c>
      <c r="AE29" s="422">
        <v>0.13867822318526543</v>
      </c>
      <c r="AF29" s="421">
        <v>1878.4622053215107</v>
      </c>
      <c r="AG29" s="426">
        <v>0.52546045503791983</v>
      </c>
      <c r="AH29" s="431" t="s">
        <v>20</v>
      </c>
      <c r="AI29" s="430">
        <v>50.879257998957698</v>
      </c>
      <c r="AJ29" s="422">
        <v>2.7114967462039046E-2</v>
      </c>
      <c r="AK29" s="430">
        <v>106.84644179781117</v>
      </c>
      <c r="AL29" s="422">
        <v>5.6941431670281997E-2</v>
      </c>
      <c r="AM29" s="430">
        <v>50.879257998957705</v>
      </c>
      <c r="AN29" s="422">
        <v>2.711496746203905E-2</v>
      </c>
      <c r="AO29" s="430">
        <v>212.67529843564321</v>
      </c>
      <c r="AP29" s="422">
        <v>0.11334056399132322</v>
      </c>
      <c r="AQ29" s="430">
        <v>303.24037767378792</v>
      </c>
      <c r="AR29" s="422">
        <v>0.16160520607375273</v>
      </c>
      <c r="AS29" s="430">
        <v>213.69288359562233</v>
      </c>
      <c r="AT29" s="422">
        <v>0.11388286334056399</v>
      </c>
      <c r="AU29" s="430">
        <v>755.04818870453209</v>
      </c>
      <c r="AV29" s="422">
        <v>0.40238611713665934</v>
      </c>
      <c r="AW29" s="430">
        <v>183.16532879624773</v>
      </c>
      <c r="AX29" s="422">
        <v>9.7613882863340579E-2</v>
      </c>
      <c r="AY29" s="427">
        <v>1876.4270350015599</v>
      </c>
      <c r="AZ29" s="526"/>
      <c r="BA29" s="431" t="s">
        <v>20</v>
      </c>
      <c r="BB29" s="430">
        <v>938.21351750077997</v>
      </c>
      <c r="BC29" s="422">
        <v>0.5</v>
      </c>
      <c r="BD29" s="430">
        <v>755.04818870453209</v>
      </c>
      <c r="BE29" s="422">
        <v>0.40238611713665934</v>
      </c>
      <c r="BF29" s="430">
        <v>183.16532879624773</v>
      </c>
      <c r="BG29" s="422">
        <v>9.7613882863340579E-2</v>
      </c>
      <c r="BH29" s="426"/>
    </row>
    <row r="30" spans="1:60" ht="12.75" x14ac:dyDescent="0.2">
      <c r="A30" s="432"/>
      <c r="B30" s="437" t="s">
        <v>37</v>
      </c>
      <c r="C30" s="440">
        <v>3180.6117621037642</v>
      </c>
      <c r="D30" s="439">
        <v>0.32726322227308752</v>
      </c>
      <c r="E30" s="440">
        <v>412.90779287202253</v>
      </c>
      <c r="F30" s="439">
        <v>4.2485391146132041E-2</v>
      </c>
      <c r="G30" s="440">
        <v>1741.0857628453832</v>
      </c>
      <c r="H30" s="439">
        <v>0.17914583093464265</v>
      </c>
      <c r="I30" s="440">
        <v>2241.3464504576173</v>
      </c>
      <c r="J30" s="439">
        <v>0.23061923820653246</v>
      </c>
      <c r="K30" s="440">
        <v>2142.8664356490472</v>
      </c>
      <c r="L30" s="439">
        <v>0.22048631743960531</v>
      </c>
      <c r="M30" s="438">
        <v>9718.8182039278345</v>
      </c>
      <c r="N30" s="426"/>
      <c r="O30" s="426"/>
      <c r="P30" s="426"/>
      <c r="Q30" s="437" t="s">
        <v>37</v>
      </c>
      <c r="R30" s="706">
        <v>49.095893591058612</v>
      </c>
      <c r="S30" s="439">
        <v>5.0526966324720259E-3</v>
      </c>
      <c r="T30" s="706">
        <v>190.05699977379243</v>
      </c>
      <c r="U30" s="439">
        <v>1.955968804099063E-2</v>
      </c>
      <c r="V30" s="706">
        <v>1396.9039798531273</v>
      </c>
      <c r="W30" s="439">
        <v>0.14376216662193722</v>
      </c>
      <c r="X30" s="706">
        <v>3053.0020632819151</v>
      </c>
      <c r="Y30" s="439">
        <v>0.31419925610405952</v>
      </c>
      <c r="Z30" s="706">
        <v>1961.787363947298</v>
      </c>
      <c r="AA30" s="439">
        <v>0.20189705660531915</v>
      </c>
      <c r="AB30" s="706">
        <v>2115.8419734783433</v>
      </c>
      <c r="AC30" s="439">
        <v>0.21775156397568846</v>
      </c>
      <c r="AD30" s="706">
        <v>950.08222750045377</v>
      </c>
      <c r="AE30" s="439">
        <v>9.7777572019533049E-2</v>
      </c>
      <c r="AF30" s="438">
        <v>9716.7705014259882</v>
      </c>
      <c r="AG30" s="426">
        <v>0.51742619260054068</v>
      </c>
      <c r="AH30" s="437" t="s">
        <v>37</v>
      </c>
      <c r="AI30" s="706">
        <v>325.451656108451</v>
      </c>
      <c r="AJ30" s="439">
        <v>3.3486752121458609E-2</v>
      </c>
      <c r="AK30" s="706">
        <v>620.62688797724866</v>
      </c>
      <c r="AL30" s="439">
        <v>6.385826701917563E-2</v>
      </c>
      <c r="AM30" s="706">
        <v>445.18867055133211</v>
      </c>
      <c r="AN30" s="439">
        <v>4.5806872935580813E-2</v>
      </c>
      <c r="AO30" s="706">
        <v>1036.269053554415</v>
      </c>
      <c r="AP30" s="439">
        <v>0.10662500643705934</v>
      </c>
      <c r="AQ30" s="706">
        <v>1502.2852626666029</v>
      </c>
      <c r="AR30" s="439">
        <v>0.1545748908091992</v>
      </c>
      <c r="AS30" s="706">
        <v>1457.3283401872125</v>
      </c>
      <c r="AT30" s="439">
        <v>0.14994913060501913</v>
      </c>
      <c r="AU30" s="706">
        <v>3535.0403851282917</v>
      </c>
      <c r="AV30" s="439">
        <v>0.36373150633681101</v>
      </c>
      <c r="AW30" s="706">
        <v>796.62794775428074</v>
      </c>
      <c r="AX30" s="439">
        <v>8.1967573735696131E-2</v>
      </c>
      <c r="AY30" s="427">
        <v>9718.8182039278363</v>
      </c>
      <c r="AZ30" s="526"/>
      <c r="BA30" s="437" t="s">
        <v>37</v>
      </c>
      <c r="BB30" s="440">
        <v>5387.1498710452615</v>
      </c>
      <c r="BC30" s="439">
        <v>0.55430091992749275</v>
      </c>
      <c r="BD30" s="440">
        <v>3535.0403851282917</v>
      </c>
      <c r="BE30" s="439">
        <v>0.36373150633681101</v>
      </c>
      <c r="BF30" s="440">
        <v>796.62794775428074</v>
      </c>
      <c r="BG30" s="439">
        <v>8.1967573735696131E-2</v>
      </c>
      <c r="BH30" s="426"/>
    </row>
    <row r="31" spans="1:60" ht="13.5" thickBot="1" x14ac:dyDescent="0.25">
      <c r="A31" s="432"/>
      <c r="B31" s="688" t="s">
        <v>282</v>
      </c>
      <c r="C31" s="436">
        <v>13700.163311789835</v>
      </c>
      <c r="D31" s="690">
        <v>0.31571706801597149</v>
      </c>
      <c r="E31" s="436">
        <v>1485.6898475757348</v>
      </c>
      <c r="F31" s="690">
        <v>3.4237376006609616E-2</v>
      </c>
      <c r="G31" s="436">
        <v>7716.3116189946913</v>
      </c>
      <c r="H31" s="690">
        <v>0.17782060146320319</v>
      </c>
      <c r="I31" s="436">
        <v>10022.069428684939</v>
      </c>
      <c r="J31" s="690">
        <v>0.23095625237941328</v>
      </c>
      <c r="K31" s="436">
        <v>10469.565811067127</v>
      </c>
      <c r="L31" s="690">
        <v>0.24126870213480242</v>
      </c>
      <c r="M31" s="689">
        <v>43393.800018112328</v>
      </c>
      <c r="N31" s="426"/>
      <c r="O31" s="426"/>
      <c r="P31" s="426"/>
      <c r="Q31" s="433" t="s">
        <v>282</v>
      </c>
      <c r="R31" s="704">
        <v>219.11726574364383</v>
      </c>
      <c r="S31" s="435">
        <v>5.0500482517028969E-3</v>
      </c>
      <c r="T31" s="704">
        <v>804.73668310288349</v>
      </c>
      <c r="U31" s="435">
        <v>1.8546959619054084E-2</v>
      </c>
      <c r="V31" s="704">
        <v>6109.4753234316586</v>
      </c>
      <c r="W31" s="435">
        <v>0.14080654516752991</v>
      </c>
      <c r="X31" s="704">
        <v>14311.587062536633</v>
      </c>
      <c r="Y31" s="435">
        <v>0.32984258442150383</v>
      </c>
      <c r="Z31" s="704">
        <v>8617.9129328942763</v>
      </c>
      <c r="AA31" s="435">
        <v>0.1986191092353615</v>
      </c>
      <c r="AB31" s="704">
        <v>9138.9646994546692</v>
      </c>
      <c r="AC31" s="435">
        <v>0.21062791444673881</v>
      </c>
      <c r="AD31" s="704">
        <v>4187.3490315702702</v>
      </c>
      <c r="AE31" s="435">
        <v>9.6506838858108915E-2</v>
      </c>
      <c r="AF31" s="434">
        <v>43389.142998734038</v>
      </c>
      <c r="AG31" s="426">
        <v>0.50575386254020926</v>
      </c>
      <c r="AH31" s="433" t="s">
        <v>282</v>
      </c>
      <c r="AI31" s="704">
        <v>851.75714289119833</v>
      </c>
      <c r="AJ31" s="435">
        <v>1.9628544689233942E-2</v>
      </c>
      <c r="AK31" s="704">
        <v>2471.5489648109401</v>
      </c>
      <c r="AL31" s="435">
        <v>5.6956269415891901E-2</v>
      </c>
      <c r="AM31" s="704">
        <v>1653.2657854654767</v>
      </c>
      <c r="AN31" s="435">
        <v>3.809912440891125E-2</v>
      </c>
      <c r="AO31" s="704">
        <v>4220.8220927177626</v>
      </c>
      <c r="AP31" s="435">
        <v>9.7267860638063863E-2</v>
      </c>
      <c r="AQ31" s="704">
        <v>7048.2399934254663</v>
      </c>
      <c r="AR31" s="435">
        <v>0.1624250466767965</v>
      </c>
      <c r="AS31" s="704">
        <v>7599.8821759988168</v>
      </c>
      <c r="AT31" s="435">
        <v>0.1751375121060306</v>
      </c>
      <c r="AU31" s="704">
        <v>15469.715198291666</v>
      </c>
      <c r="AV31" s="435">
        <v>0.35649597850003217</v>
      </c>
      <c r="AW31" s="704">
        <v>4078.5686645109977</v>
      </c>
      <c r="AX31" s="435">
        <v>9.3989663565039863E-2</v>
      </c>
      <c r="AY31" s="427">
        <v>43393.800018112321</v>
      </c>
      <c r="AZ31" s="526"/>
      <c r="BA31" s="433" t="s">
        <v>282</v>
      </c>
      <c r="BB31" s="436">
        <v>23845.516155309662</v>
      </c>
      <c r="BC31" s="435">
        <v>0.54951435793492798</v>
      </c>
      <c r="BD31" s="436">
        <v>15469.715198291666</v>
      </c>
      <c r="BE31" s="435">
        <v>0.35649597850003217</v>
      </c>
      <c r="BF31" s="436">
        <v>4078.5686645109977</v>
      </c>
      <c r="BG31" s="435">
        <v>9.3989663565039863E-2</v>
      </c>
      <c r="BH31" s="426"/>
    </row>
    <row r="32" spans="1:60" ht="12.75" x14ac:dyDescent="0.2">
      <c r="A32" s="428">
        <v>97210</v>
      </c>
      <c r="B32" s="420" t="s">
        <v>33</v>
      </c>
      <c r="C32" s="430">
        <v>2281.3317186322356</v>
      </c>
      <c r="D32" s="422">
        <v>0.30439633037568886</v>
      </c>
      <c r="E32" s="430">
        <v>245.79081899056607</v>
      </c>
      <c r="F32" s="422">
        <v>3.2795679264749911E-2</v>
      </c>
      <c r="G32" s="430">
        <v>1305.782249870653</v>
      </c>
      <c r="H32" s="422">
        <v>0.17422951773477402</v>
      </c>
      <c r="I32" s="430">
        <v>1781.8784316565764</v>
      </c>
      <c r="J32" s="422">
        <v>0.23775466379656612</v>
      </c>
      <c r="K32" s="430">
        <v>1879.8265739989008</v>
      </c>
      <c r="L32" s="422">
        <v>0.25082380882822103</v>
      </c>
      <c r="M32" s="423">
        <v>7494.6097931489321</v>
      </c>
      <c r="N32" s="426"/>
      <c r="O32" s="426"/>
      <c r="P32" s="426"/>
      <c r="Q32" s="420" t="s">
        <v>33</v>
      </c>
      <c r="R32" s="703">
        <v>37.514620921557778</v>
      </c>
      <c r="S32" s="422">
        <v>5.0048791226966318E-3</v>
      </c>
      <c r="T32" s="703">
        <v>92.781962593175137</v>
      </c>
      <c r="U32" s="422">
        <v>1.2378174059558633E-2</v>
      </c>
      <c r="V32" s="703">
        <v>1074.3089797599118</v>
      </c>
      <c r="W32" s="422">
        <v>0.14332509437769983</v>
      </c>
      <c r="X32" s="703">
        <v>2597.0019940022953</v>
      </c>
      <c r="Y32" s="422">
        <v>0.34646974278539205</v>
      </c>
      <c r="Z32" s="703">
        <v>1496.7116194528398</v>
      </c>
      <c r="AA32" s="422">
        <v>0.19967843344492814</v>
      </c>
      <c r="AB32" s="703">
        <v>1557.3056388724117</v>
      </c>
      <c r="AC32" s="422">
        <v>0.20776236806304441</v>
      </c>
      <c r="AD32" s="703">
        <v>639.98496874458465</v>
      </c>
      <c r="AE32" s="422">
        <v>8.5381308146680393E-2</v>
      </c>
      <c r="AF32" s="421">
        <v>7495.609784346776</v>
      </c>
      <c r="AG32" s="426">
        <v>0.49282210965465295</v>
      </c>
      <c r="AH32" s="429" t="s">
        <v>33</v>
      </c>
      <c r="AI32" s="430">
        <v>110.21857895807963</v>
      </c>
      <c r="AJ32" s="422">
        <v>1.4706379918382679E-2</v>
      </c>
      <c r="AK32" s="430">
        <v>636.95456265992891</v>
      </c>
      <c r="AL32" s="422">
        <v>8.4988355663585022E-2</v>
      </c>
      <c r="AM32" s="430">
        <v>371.60556496295311</v>
      </c>
      <c r="AN32" s="422">
        <v>4.958304370998072E-2</v>
      </c>
      <c r="AO32" s="430">
        <v>671.25493701928588</v>
      </c>
      <c r="AP32" s="422">
        <v>8.9565028139677386E-2</v>
      </c>
      <c r="AQ32" s="430">
        <v>1310.2929391157934</v>
      </c>
      <c r="AR32" s="422">
        <v>0.17483137551918645</v>
      </c>
      <c r="AS32" s="430">
        <v>1282.7918884211022</v>
      </c>
      <c r="AT32" s="422">
        <v>0.17116193155162582</v>
      </c>
      <c r="AU32" s="430">
        <v>2404.8871445822174</v>
      </c>
      <c r="AV32" s="422">
        <v>0.32088223549418182</v>
      </c>
      <c r="AW32" s="430">
        <v>706.60417742957168</v>
      </c>
      <c r="AX32" s="422">
        <v>9.4281650003379971E-2</v>
      </c>
      <c r="AY32" s="427">
        <v>7494.609793148933</v>
      </c>
      <c r="AZ32" s="526"/>
      <c r="BA32" s="420" t="s">
        <v>33</v>
      </c>
      <c r="BB32" s="430">
        <v>4383.1184711371434</v>
      </c>
      <c r="BC32" s="422">
        <v>0.58483611450243811</v>
      </c>
      <c r="BD32" s="430">
        <v>2404.8871445822174</v>
      </c>
      <c r="BE32" s="422">
        <v>0.32088223549418182</v>
      </c>
      <c r="BF32" s="430">
        <v>706.60417742957168</v>
      </c>
      <c r="BG32" s="422">
        <v>9.4281650003379971E-2</v>
      </c>
      <c r="BH32" s="426"/>
    </row>
    <row r="33" spans="1:60" ht="12.75" x14ac:dyDescent="0.2">
      <c r="A33" s="428">
        <v>97217</v>
      </c>
      <c r="B33" s="429" t="s">
        <v>14</v>
      </c>
      <c r="C33" s="430">
        <v>1074.8337024755967</v>
      </c>
      <c r="D33" s="422">
        <v>0.31134259259259256</v>
      </c>
      <c r="E33" s="430">
        <v>127.86125828705984</v>
      </c>
      <c r="F33" s="422">
        <v>3.7037037037037035E-2</v>
      </c>
      <c r="G33" s="430">
        <v>559.39300500588683</v>
      </c>
      <c r="H33" s="422">
        <v>0.16203703703703703</v>
      </c>
      <c r="I33" s="430">
        <v>827.10251454441834</v>
      </c>
      <c r="J33" s="422">
        <v>0.23958333333333331</v>
      </c>
      <c r="K33" s="430">
        <v>863.06349343765385</v>
      </c>
      <c r="L33" s="422">
        <v>0.24999999999999997</v>
      </c>
      <c r="M33" s="423">
        <v>3452.2539737506158</v>
      </c>
      <c r="N33" s="426"/>
      <c r="O33" s="426"/>
      <c r="P33" s="426"/>
      <c r="Q33" s="429" t="s">
        <v>14</v>
      </c>
      <c r="R33" s="703">
        <v>16.981573366250153</v>
      </c>
      <c r="S33" s="422">
        <v>4.9147136635225878E-3</v>
      </c>
      <c r="T33" s="703">
        <v>73.919789947206553</v>
      </c>
      <c r="U33" s="422">
        <v>2.1393459476510088E-2</v>
      </c>
      <c r="V33" s="703">
        <v>614.3333894261084</v>
      </c>
      <c r="W33" s="422">
        <v>0.17779699429802301</v>
      </c>
      <c r="X33" s="703">
        <v>1262.6310308334705</v>
      </c>
      <c r="Y33" s="422">
        <v>0.36542373579811294</v>
      </c>
      <c r="Z33" s="703">
        <v>591.35831957765231</v>
      </c>
      <c r="AA33" s="422">
        <v>0.17114767581208068</v>
      </c>
      <c r="AB33" s="703">
        <v>631.31496279235853</v>
      </c>
      <c r="AC33" s="422">
        <v>0.18271170796154559</v>
      </c>
      <c r="AD33" s="703">
        <v>264.71276129742881</v>
      </c>
      <c r="AE33" s="422">
        <v>7.6611712990205028E-2</v>
      </c>
      <c r="AF33" s="421">
        <v>3455.2518272404754</v>
      </c>
      <c r="AG33" s="426">
        <v>0.43047109676383127</v>
      </c>
      <c r="AH33" s="429" t="s">
        <v>14</v>
      </c>
      <c r="AI33" s="430">
        <v>47.947971857647438</v>
      </c>
      <c r="AJ33" s="422">
        <v>1.3888888888888888E-2</v>
      </c>
      <c r="AK33" s="430">
        <v>187.79622310911913</v>
      </c>
      <c r="AL33" s="422">
        <v>5.439814814814814E-2</v>
      </c>
      <c r="AM33" s="430">
        <v>147.83957989441294</v>
      </c>
      <c r="AN33" s="422">
        <v>4.282407407407407E-2</v>
      </c>
      <c r="AO33" s="430">
        <v>395.57076782559136</v>
      </c>
      <c r="AP33" s="422">
        <v>0.11458333333333333</v>
      </c>
      <c r="AQ33" s="430">
        <v>563.38866932735732</v>
      </c>
      <c r="AR33" s="422">
        <v>0.16319444444444442</v>
      </c>
      <c r="AS33" s="430">
        <v>603.34531254206365</v>
      </c>
      <c r="AT33" s="422">
        <v>0.17476851851851852</v>
      </c>
      <c r="AU33" s="430">
        <v>1070.8380381541263</v>
      </c>
      <c r="AV33" s="422">
        <v>0.31018518518518517</v>
      </c>
      <c r="AW33" s="430">
        <v>435.52741104029752</v>
      </c>
      <c r="AX33" s="422">
        <v>0.12615740740740738</v>
      </c>
      <c r="AY33" s="427">
        <v>3452.2539737506158</v>
      </c>
      <c r="AZ33" s="526"/>
      <c r="BA33" s="429" t="s">
        <v>14</v>
      </c>
      <c r="BB33" s="430">
        <v>1945.8885245561919</v>
      </c>
      <c r="BC33" s="422">
        <v>0.56365740740740733</v>
      </c>
      <c r="BD33" s="430">
        <v>1070.8380381541263</v>
      </c>
      <c r="BE33" s="422">
        <v>0.31018518518518517</v>
      </c>
      <c r="BF33" s="430">
        <v>435.52741104029752</v>
      </c>
      <c r="BG33" s="422">
        <v>0.12615740740740738</v>
      </c>
      <c r="BH33" s="426"/>
    </row>
    <row r="34" spans="1:60" ht="12.75" x14ac:dyDescent="0.2">
      <c r="A34" s="428">
        <v>97220</v>
      </c>
      <c r="B34" s="429" t="s">
        <v>28</v>
      </c>
      <c r="C34" s="430">
        <v>1783.7049590027095</v>
      </c>
      <c r="D34" s="422">
        <v>0.33696071951649553</v>
      </c>
      <c r="E34" s="430">
        <v>160.29730508984568</v>
      </c>
      <c r="F34" s="422">
        <v>3.028185518407114E-2</v>
      </c>
      <c r="G34" s="430">
        <v>844.28094467216704</v>
      </c>
      <c r="H34" s="422">
        <v>0.15949359402457536</v>
      </c>
      <c r="I34" s="430">
        <v>1219.9976685161676</v>
      </c>
      <c r="J34" s="422">
        <v>0.23047045427372742</v>
      </c>
      <c r="K34" s="430">
        <v>1285.2291839575403</v>
      </c>
      <c r="L34" s="422">
        <v>0.24279337700113066</v>
      </c>
      <c r="M34" s="423">
        <v>5293.5100612384294</v>
      </c>
      <c r="N34" s="426"/>
      <c r="O34" s="426"/>
      <c r="P34" s="426"/>
      <c r="Q34" s="429" t="s">
        <v>28</v>
      </c>
      <c r="R34" s="703">
        <v>20.059352834631913</v>
      </c>
      <c r="S34" s="422">
        <v>3.790856077681207E-3</v>
      </c>
      <c r="T34" s="703">
        <v>129.74740481619062</v>
      </c>
      <c r="U34" s="422">
        <v>2.4519920566013896E-2</v>
      </c>
      <c r="V34" s="703">
        <v>586.68243465683031</v>
      </c>
      <c r="W34" s="422">
        <v>0.1108724040811491</v>
      </c>
      <c r="X34" s="703">
        <v>1836.7989395995703</v>
      </c>
      <c r="Y34" s="422">
        <v>0.34712188778283676</v>
      </c>
      <c r="Z34" s="703">
        <v>1144.9253886428719</v>
      </c>
      <c r="AA34" s="422">
        <v>0.21637025899135853</v>
      </c>
      <c r="AB34" s="703">
        <v>1107.3764300164382</v>
      </c>
      <c r="AC34" s="422">
        <v>0.20927418270250311</v>
      </c>
      <c r="AD34" s="703">
        <v>465.92004706488069</v>
      </c>
      <c r="AE34" s="422">
        <v>8.8050489798457518E-2</v>
      </c>
      <c r="AF34" s="421">
        <v>5291.5099976314132</v>
      </c>
      <c r="AG34" s="426">
        <v>0.51369493149231915</v>
      </c>
      <c r="AH34" s="429" t="s">
        <v>28</v>
      </c>
      <c r="AI34" s="430">
        <v>70.107810766494083</v>
      </c>
      <c r="AJ34" s="422">
        <v>1.3244106454024985E-2</v>
      </c>
      <c r="AK34" s="430">
        <v>345.64746034746889</v>
      </c>
      <c r="AL34" s="422">
        <v>6.529645855940884E-2</v>
      </c>
      <c r="AM34" s="430">
        <v>80.148457758829423</v>
      </c>
      <c r="AN34" s="422">
        <v>1.5140890794883741E-2</v>
      </c>
      <c r="AO34" s="430">
        <v>390.73205091775657</v>
      </c>
      <c r="AP34" s="422">
        <v>7.3813414236969216E-2</v>
      </c>
      <c r="AQ34" s="430">
        <v>907.00155742661002</v>
      </c>
      <c r="AR34" s="422">
        <v>0.17134218069558457</v>
      </c>
      <c r="AS34" s="430">
        <v>987.12547815120161</v>
      </c>
      <c r="AT34" s="422">
        <v>0.18647843618535809</v>
      </c>
      <c r="AU34" s="430">
        <v>1683.6064990996906</v>
      </c>
      <c r="AV34" s="422">
        <v>0.31805106245624221</v>
      </c>
      <c r="AW34" s="430">
        <v>829.14074677037911</v>
      </c>
      <c r="AX34" s="422">
        <v>0.15663345061752834</v>
      </c>
      <c r="AY34" s="427">
        <v>5293.5100612384304</v>
      </c>
      <c r="AZ34" s="526"/>
      <c r="BA34" s="429" t="s">
        <v>28</v>
      </c>
      <c r="BB34" s="430">
        <v>2780.7628153683604</v>
      </c>
      <c r="BC34" s="422">
        <v>0.52531548692622942</v>
      </c>
      <c r="BD34" s="430">
        <v>1683.6064990996906</v>
      </c>
      <c r="BE34" s="422">
        <v>0.31805106245624221</v>
      </c>
      <c r="BF34" s="430">
        <v>829.14074677037911</v>
      </c>
      <c r="BG34" s="422">
        <v>0.15663345061752834</v>
      </c>
      <c r="BH34" s="426"/>
    </row>
    <row r="35" spans="1:60" ht="12.75" x14ac:dyDescent="0.2">
      <c r="A35" s="428">
        <v>97226</v>
      </c>
      <c r="B35" s="429" t="s">
        <v>21</v>
      </c>
      <c r="C35" s="430">
        <v>625.55614195790258</v>
      </c>
      <c r="D35" s="422">
        <v>0.32476163846920064</v>
      </c>
      <c r="E35" s="430">
        <v>86.298700576679138</v>
      </c>
      <c r="F35" s="422">
        <v>4.4802545314839765E-2</v>
      </c>
      <c r="G35" s="430">
        <v>380.1252287306105</v>
      </c>
      <c r="H35" s="422">
        <v>0.19734454483917516</v>
      </c>
      <c r="I35" s="430">
        <v>449.9860815783984</v>
      </c>
      <c r="J35" s="422">
        <v>0.23361327199880735</v>
      </c>
      <c r="K35" s="430">
        <v>384.23469066283332</v>
      </c>
      <c r="L35" s="422">
        <v>0.19947799937797706</v>
      </c>
      <c r="M35" s="423">
        <v>1926.200843506424</v>
      </c>
      <c r="N35" s="426"/>
      <c r="O35" s="426"/>
      <c r="P35" s="426"/>
      <c r="Q35" s="429" t="s">
        <v>21</v>
      </c>
      <c r="R35" s="703">
        <v>6.1641928983341998</v>
      </c>
      <c r="S35" s="422">
        <v>3.2105015982256402E-3</v>
      </c>
      <c r="T35" s="703">
        <v>21.54731583841442</v>
      </c>
      <c r="U35" s="422">
        <v>1.1222506024332333E-2</v>
      </c>
      <c r="V35" s="703">
        <v>230.12986820447682</v>
      </c>
      <c r="W35" s="422">
        <v>0.11985872633375726</v>
      </c>
      <c r="X35" s="703">
        <v>658.43183741568259</v>
      </c>
      <c r="Y35" s="422">
        <v>0.34293158913260963</v>
      </c>
      <c r="Z35" s="703">
        <v>416.08302063755843</v>
      </c>
      <c r="AA35" s="422">
        <v>0.2167088578802307</v>
      </c>
      <c r="AB35" s="703">
        <v>438.68506126478377</v>
      </c>
      <c r="AC35" s="422">
        <v>0.22848069707372468</v>
      </c>
      <c r="AD35" s="703">
        <v>148.96799504307651</v>
      </c>
      <c r="AE35" s="422">
        <v>7.7587121957119642E-2</v>
      </c>
      <c r="AF35" s="421">
        <v>1920.009291302327</v>
      </c>
      <c r="AG35" s="426">
        <v>0.5227766769110751</v>
      </c>
      <c r="AH35" s="429" t="s">
        <v>21</v>
      </c>
      <c r="AI35" s="430">
        <v>41.094619322228162</v>
      </c>
      <c r="AJ35" s="422">
        <v>2.1334545388018936E-2</v>
      </c>
      <c r="AK35" s="430">
        <v>137.66697472946433</v>
      </c>
      <c r="AL35" s="422">
        <v>7.1470727049863431E-2</v>
      </c>
      <c r="AM35" s="430">
        <v>46.231446737506673</v>
      </c>
      <c r="AN35" s="422">
        <v>2.4001363561521296E-2</v>
      </c>
      <c r="AO35" s="430">
        <v>168.48793922113546</v>
      </c>
      <c r="AP35" s="422">
        <v>8.747163609087763E-2</v>
      </c>
      <c r="AQ35" s="430">
        <v>295.88125912004278</v>
      </c>
      <c r="AR35" s="422">
        <v>0.15360872679373636</v>
      </c>
      <c r="AS35" s="430">
        <v>336.86644121924979</v>
      </c>
      <c r="AT35" s="422">
        <v>0.17488645711836764</v>
      </c>
      <c r="AU35" s="430">
        <v>690.38960461343311</v>
      </c>
      <c r="AV35" s="422">
        <v>0.35842036251871812</v>
      </c>
      <c r="AW35" s="430">
        <v>209.58255854336366</v>
      </c>
      <c r="AX35" s="422">
        <v>0.10880618147889659</v>
      </c>
      <c r="AY35" s="427">
        <v>1926.200843506424</v>
      </c>
      <c r="AZ35" s="526"/>
      <c r="BA35" s="429" t="s">
        <v>21</v>
      </c>
      <c r="BB35" s="430">
        <v>1026.2286803496272</v>
      </c>
      <c r="BC35" s="422">
        <v>0.53277345600238535</v>
      </c>
      <c r="BD35" s="430">
        <v>690.38960461343311</v>
      </c>
      <c r="BE35" s="422">
        <v>0.35842036251871812</v>
      </c>
      <c r="BF35" s="430">
        <v>209.58255854336366</v>
      </c>
      <c r="BG35" s="422">
        <v>0.10880618147889659</v>
      </c>
      <c r="BH35" s="426"/>
    </row>
    <row r="36" spans="1:60" ht="12.75" x14ac:dyDescent="0.2">
      <c r="A36" s="428">
        <v>97232</v>
      </c>
      <c r="B36" s="431" t="s">
        <v>26</v>
      </c>
      <c r="C36" s="430">
        <v>1344</v>
      </c>
      <c r="D36" s="422">
        <v>0.34146341463414637</v>
      </c>
      <c r="E36" s="430">
        <v>148</v>
      </c>
      <c r="F36" s="422">
        <v>3.7601626016260166E-2</v>
      </c>
      <c r="G36" s="430">
        <v>784</v>
      </c>
      <c r="H36" s="422">
        <v>0.1991869918699187</v>
      </c>
      <c r="I36" s="430">
        <v>776</v>
      </c>
      <c r="J36" s="422">
        <v>0.19715447154471544</v>
      </c>
      <c r="K36" s="430">
        <v>884</v>
      </c>
      <c r="L36" s="422">
        <v>0.22459349593495934</v>
      </c>
      <c r="M36" s="423">
        <v>3936</v>
      </c>
      <c r="N36" s="426"/>
      <c r="O36" s="426"/>
      <c r="P36" s="426"/>
      <c r="Q36" s="431" t="s">
        <v>26</v>
      </c>
      <c r="R36" s="703">
        <v>27</v>
      </c>
      <c r="S36" s="422">
        <v>6.8684813024675658E-3</v>
      </c>
      <c r="T36" s="703">
        <v>70</v>
      </c>
      <c r="U36" s="422">
        <v>1.7807173747138132E-2</v>
      </c>
      <c r="V36" s="703">
        <v>536</v>
      </c>
      <c r="W36" s="422">
        <v>0.13635207326380056</v>
      </c>
      <c r="X36" s="703">
        <v>1266</v>
      </c>
      <c r="Y36" s="422">
        <v>0.32205545662681251</v>
      </c>
      <c r="Z36" s="703">
        <v>799</v>
      </c>
      <c r="AA36" s="422">
        <v>0.20325616891376241</v>
      </c>
      <c r="AB36" s="703">
        <v>864</v>
      </c>
      <c r="AC36" s="422">
        <v>0.21979140167896211</v>
      </c>
      <c r="AD36" s="703">
        <v>369</v>
      </c>
      <c r="AE36" s="422">
        <v>9.3869244467056731E-2</v>
      </c>
      <c r="AF36" s="421">
        <v>3931</v>
      </c>
      <c r="AG36" s="426">
        <v>0.51691681505978126</v>
      </c>
      <c r="AH36" s="431" t="s">
        <v>26</v>
      </c>
      <c r="AI36" s="430">
        <v>140</v>
      </c>
      <c r="AJ36" s="422">
        <v>3.556910569105691E-2</v>
      </c>
      <c r="AK36" s="430">
        <v>240</v>
      </c>
      <c r="AL36" s="422">
        <v>6.097560975609756E-2</v>
      </c>
      <c r="AM36" s="430">
        <v>104</v>
      </c>
      <c r="AN36" s="422">
        <v>2.6422764227642278E-2</v>
      </c>
      <c r="AO36" s="430">
        <v>372</v>
      </c>
      <c r="AP36" s="422">
        <v>9.451219512195122E-2</v>
      </c>
      <c r="AQ36" s="430">
        <v>580</v>
      </c>
      <c r="AR36" s="422">
        <v>0.14735772357723578</v>
      </c>
      <c r="AS36" s="430">
        <v>412</v>
      </c>
      <c r="AT36" s="422">
        <v>0.10467479674796748</v>
      </c>
      <c r="AU36" s="430">
        <v>1464</v>
      </c>
      <c r="AV36" s="422">
        <v>0.37195121951219512</v>
      </c>
      <c r="AW36" s="430">
        <v>624</v>
      </c>
      <c r="AX36" s="422">
        <v>0.15853658536585366</v>
      </c>
      <c r="AY36" s="427">
        <v>3936</v>
      </c>
      <c r="AZ36" s="526"/>
      <c r="BA36" s="431" t="s">
        <v>26</v>
      </c>
      <c r="BB36" s="430">
        <v>1848</v>
      </c>
      <c r="BC36" s="422">
        <v>0.46951219512195125</v>
      </c>
      <c r="BD36" s="430">
        <v>1464</v>
      </c>
      <c r="BE36" s="422">
        <v>0.37195121951219512</v>
      </c>
      <c r="BF36" s="430">
        <v>624</v>
      </c>
      <c r="BG36" s="422">
        <v>0.15853658536585366</v>
      </c>
      <c r="BH36" s="426"/>
    </row>
    <row r="37" spans="1:60" ht="12.75" x14ac:dyDescent="0.2">
      <c r="A37" s="432"/>
      <c r="B37" s="437" t="s">
        <v>38</v>
      </c>
      <c r="C37" s="440">
        <v>7109.4265220684447</v>
      </c>
      <c r="D37" s="439">
        <v>0.32165603454285324</v>
      </c>
      <c r="E37" s="440">
        <v>768.24808294415072</v>
      </c>
      <c r="F37" s="439">
        <v>3.4758307317461226E-2</v>
      </c>
      <c r="G37" s="440">
        <v>3873.5814282793176</v>
      </c>
      <c r="H37" s="439">
        <v>0.17525476039896706</v>
      </c>
      <c r="I37" s="440">
        <v>5054.9646962955612</v>
      </c>
      <c r="J37" s="439">
        <v>0.22870478988950652</v>
      </c>
      <c r="K37" s="440">
        <v>5296.3539420569286</v>
      </c>
      <c r="L37" s="439">
        <v>0.23962610785121202</v>
      </c>
      <c r="M37" s="438">
        <v>22102.574671644401</v>
      </c>
      <c r="N37" s="426"/>
      <c r="O37" s="426"/>
      <c r="P37" s="426"/>
      <c r="Q37" s="437" t="s">
        <v>38</v>
      </c>
      <c r="R37" s="706">
        <v>107.71974002077405</v>
      </c>
      <c r="S37" s="439">
        <v>4.8756566731818704E-3</v>
      </c>
      <c r="T37" s="706">
        <v>387.99647319498672</v>
      </c>
      <c r="U37" s="439">
        <v>1.7561661338389239E-2</v>
      </c>
      <c r="V37" s="706">
        <v>3041.4546720473272</v>
      </c>
      <c r="W37" s="439">
        <v>0.1376636145342339</v>
      </c>
      <c r="X37" s="706">
        <v>7620.8638018510192</v>
      </c>
      <c r="Y37" s="439">
        <v>0.34493877764409109</v>
      </c>
      <c r="Z37" s="706">
        <v>4448.0783483109226</v>
      </c>
      <c r="AA37" s="439">
        <v>0.20133081343860917</v>
      </c>
      <c r="AB37" s="706">
        <v>4598.6820929459918</v>
      </c>
      <c r="AC37" s="439">
        <v>0.20814750416209721</v>
      </c>
      <c r="AD37" s="706">
        <v>1888.5857721499708</v>
      </c>
      <c r="AE37" s="439">
        <v>8.5481972209397586E-2</v>
      </c>
      <c r="AF37" s="438">
        <v>22093.380900520991</v>
      </c>
      <c r="AG37" s="426">
        <v>0.49496028981010398</v>
      </c>
      <c r="AH37" s="437" t="s">
        <v>38</v>
      </c>
      <c r="AI37" s="706">
        <v>409.3689809044493</v>
      </c>
      <c r="AJ37" s="439">
        <v>1.8521325546278212E-2</v>
      </c>
      <c r="AK37" s="706">
        <v>1548.0652208459812</v>
      </c>
      <c r="AL37" s="439">
        <v>7.0040040304988005E-2</v>
      </c>
      <c r="AM37" s="706">
        <v>749.82504935370207</v>
      </c>
      <c r="AN37" s="439">
        <v>3.392478299442913E-2</v>
      </c>
      <c r="AO37" s="706">
        <v>1998.0456949837694</v>
      </c>
      <c r="AP37" s="439">
        <v>9.0398775919399127E-2</v>
      </c>
      <c r="AQ37" s="706">
        <v>3656.5644249898032</v>
      </c>
      <c r="AR37" s="439">
        <v>0.16543613037447819</v>
      </c>
      <c r="AS37" s="706">
        <v>3622.1291203336173</v>
      </c>
      <c r="AT37" s="439">
        <v>0.16387815329860553</v>
      </c>
      <c r="AU37" s="706">
        <v>7313.7212864494677</v>
      </c>
      <c r="AV37" s="439">
        <v>0.33089906470635333</v>
      </c>
      <c r="AW37" s="706">
        <v>2804.8548937836122</v>
      </c>
      <c r="AX37" s="439">
        <v>0.12690172685546838</v>
      </c>
      <c r="AY37" s="427">
        <v>22102.574671644405</v>
      </c>
      <c r="AZ37" s="526"/>
      <c r="BA37" s="437" t="s">
        <v>38</v>
      </c>
      <c r="BB37" s="440">
        <v>11983.998491411321</v>
      </c>
      <c r="BC37" s="439">
        <v>0.54219920843817815</v>
      </c>
      <c r="BD37" s="440">
        <v>7313.7212864494677</v>
      </c>
      <c r="BE37" s="439">
        <v>0.33089906470635333</v>
      </c>
      <c r="BF37" s="440">
        <v>2804.8548937836122</v>
      </c>
      <c r="BG37" s="439">
        <v>0.12690172685546838</v>
      </c>
      <c r="BH37" s="426"/>
    </row>
    <row r="38" spans="1:60" ht="12.75" x14ac:dyDescent="0.2">
      <c r="A38" s="428">
        <v>97202</v>
      </c>
      <c r="B38" s="441" t="s">
        <v>0</v>
      </c>
      <c r="C38" s="430">
        <v>434.39083966741038</v>
      </c>
      <c r="D38" s="422">
        <v>0.2884097035040431</v>
      </c>
      <c r="E38" s="430">
        <v>56.836184629380803</v>
      </c>
      <c r="F38" s="422">
        <v>3.7735849056603772E-2</v>
      </c>
      <c r="G38" s="430">
        <v>288.24065062043121</v>
      </c>
      <c r="H38" s="422">
        <v>0.19137466307277629</v>
      </c>
      <c r="I38" s="430">
        <v>430.3311121938832</v>
      </c>
      <c r="J38" s="422">
        <v>0.2857142857142857</v>
      </c>
      <c r="K38" s="430">
        <v>296.36010556748562</v>
      </c>
      <c r="L38" s="422">
        <v>0.19676549865229112</v>
      </c>
      <c r="M38" s="423">
        <v>1506.1588926785912</v>
      </c>
      <c r="N38" s="426"/>
      <c r="O38" s="426"/>
      <c r="P38" s="426"/>
      <c r="Q38" s="441" t="s">
        <v>0</v>
      </c>
      <c r="R38" s="703">
        <v>1.0149318683818001</v>
      </c>
      <c r="S38" s="422">
        <v>6.7294751009421266E-4</v>
      </c>
      <c r="T38" s="703">
        <v>21.313569236017798</v>
      </c>
      <c r="U38" s="422">
        <v>1.4131897711978463E-2</v>
      </c>
      <c r="V38" s="703">
        <v>221.25514730723242</v>
      </c>
      <c r="W38" s="422">
        <v>0.14670255720053837</v>
      </c>
      <c r="X38" s="703">
        <v>518.63018474309979</v>
      </c>
      <c r="Y38" s="422">
        <v>0.34387617765814266</v>
      </c>
      <c r="Z38" s="703">
        <v>319.70353854026689</v>
      </c>
      <c r="AA38" s="422">
        <v>0.2119784656796769</v>
      </c>
      <c r="AB38" s="703">
        <v>310.56915172483082</v>
      </c>
      <c r="AC38" s="422">
        <v>0.20592193808882908</v>
      </c>
      <c r="AD38" s="703">
        <v>115.70223299552521</v>
      </c>
      <c r="AE38" s="422">
        <v>7.6716016150740238E-2</v>
      </c>
      <c r="AF38" s="421">
        <v>1508.1887564153549</v>
      </c>
      <c r="AG38" s="426">
        <v>0.49461641991924626</v>
      </c>
      <c r="AH38" s="441" t="s">
        <v>0</v>
      </c>
      <c r="AI38" s="430">
        <v>77.134821997016815</v>
      </c>
      <c r="AJ38" s="422">
        <v>5.1212938005390847E-2</v>
      </c>
      <c r="AK38" s="430">
        <v>125.85155167934322</v>
      </c>
      <c r="AL38" s="422">
        <v>8.3557951482479798E-2</v>
      </c>
      <c r="AM38" s="430">
        <v>69.015367049962407</v>
      </c>
      <c r="AN38" s="422">
        <v>4.5822102425876018E-2</v>
      </c>
      <c r="AO38" s="430">
        <v>117.73209673228881</v>
      </c>
      <c r="AP38" s="422">
        <v>7.8167115902964962E-2</v>
      </c>
      <c r="AQ38" s="430">
        <v>227.34473851752321</v>
      </c>
      <c r="AR38" s="422">
        <v>0.15094339622641509</v>
      </c>
      <c r="AS38" s="430">
        <v>211.1058286234144</v>
      </c>
      <c r="AT38" s="422">
        <v>0.14016172506738545</v>
      </c>
      <c r="AU38" s="430">
        <v>487.16729682326394</v>
      </c>
      <c r="AV38" s="422">
        <v>0.32345013477088946</v>
      </c>
      <c r="AW38" s="430">
        <v>190.80719125577841</v>
      </c>
      <c r="AX38" s="422">
        <v>0.1266846361185984</v>
      </c>
      <c r="AY38" s="427">
        <v>1506.1588926785912</v>
      </c>
      <c r="AZ38" s="526"/>
      <c r="BA38" s="441" t="s">
        <v>0</v>
      </c>
      <c r="BB38" s="430">
        <v>828.18440459954877</v>
      </c>
      <c r="BC38" s="422">
        <v>0.54986522911051217</v>
      </c>
      <c r="BD38" s="430">
        <v>487.16729682326394</v>
      </c>
      <c r="BE38" s="422">
        <v>0.32345013477088946</v>
      </c>
      <c r="BF38" s="430">
        <v>190.80719125577841</v>
      </c>
      <c r="BG38" s="422">
        <v>0.1266846361185984</v>
      </c>
      <c r="BH38" s="426"/>
    </row>
    <row r="39" spans="1:60" ht="12.75" x14ac:dyDescent="0.2">
      <c r="A39" s="428">
        <v>97206</v>
      </c>
      <c r="B39" s="429" t="s">
        <v>5</v>
      </c>
      <c r="C39" s="430">
        <v>725.5252702785283</v>
      </c>
      <c r="D39" s="422">
        <v>0.29104175070261984</v>
      </c>
      <c r="E39" s="430">
        <v>72.963208851443099</v>
      </c>
      <c r="F39" s="422">
        <v>2.9268918548974409E-2</v>
      </c>
      <c r="G39" s="430">
        <v>490.474903945812</v>
      </c>
      <c r="H39" s="422">
        <v>0.19675217469032799</v>
      </c>
      <c r="I39" s="430">
        <v>705.31101889728325</v>
      </c>
      <c r="J39" s="422">
        <v>0.28293287930675259</v>
      </c>
      <c r="K39" s="430">
        <v>498.58192715152791</v>
      </c>
      <c r="L39" s="422">
        <v>0.20000427675132515</v>
      </c>
      <c r="M39" s="423">
        <v>2492.8563291245946</v>
      </c>
      <c r="N39" s="426"/>
      <c r="O39" s="426"/>
      <c r="P39" s="426"/>
      <c r="Q39" s="429" t="s">
        <v>5</v>
      </c>
      <c r="R39" s="703">
        <v>6.0802674042869409</v>
      </c>
      <c r="S39" s="422">
        <v>2.4420155125293021E-3</v>
      </c>
      <c r="T39" s="703">
        <v>55.735784539296944</v>
      </c>
      <c r="U39" s="422">
        <v>2.2385142198185264E-2</v>
      </c>
      <c r="V39" s="703">
        <v>455.006677420806</v>
      </c>
      <c r="W39" s="422">
        <v>0.18274416085427608</v>
      </c>
      <c r="X39" s="703">
        <v>946.4949592673338</v>
      </c>
      <c r="Y39" s="422">
        <v>0.38014041478372801</v>
      </c>
      <c r="Z39" s="703">
        <v>499.58197839398235</v>
      </c>
      <c r="AA39" s="422">
        <v>0.2006469222320752</v>
      </c>
      <c r="AB39" s="703">
        <v>391.16386967579302</v>
      </c>
      <c r="AC39" s="422">
        <v>0.15710299797271837</v>
      </c>
      <c r="AD39" s="703">
        <v>135.79263869574166</v>
      </c>
      <c r="AE39" s="422">
        <v>5.4538346446487737E-2</v>
      </c>
      <c r="AF39" s="421">
        <v>2489.8561753972408</v>
      </c>
      <c r="AG39" s="426">
        <v>0.41228826665128132</v>
      </c>
      <c r="AH39" s="429" t="s">
        <v>5</v>
      </c>
      <c r="AI39" s="430">
        <v>20.267558014289747</v>
      </c>
      <c r="AJ39" s="422">
        <v>8.1302551524928893E-3</v>
      </c>
      <c r="AK39" s="430">
        <v>186.46153373146572</v>
      </c>
      <c r="AL39" s="422">
        <v>7.479834740293459E-2</v>
      </c>
      <c r="AM39" s="430">
        <v>287.74601716986979</v>
      </c>
      <c r="AN39" s="422">
        <v>0.11542823940877341</v>
      </c>
      <c r="AO39" s="430">
        <v>433.72574150580067</v>
      </c>
      <c r="AP39" s="422">
        <v>0.17398746026334785</v>
      </c>
      <c r="AQ39" s="430">
        <v>364.81604425721554</v>
      </c>
      <c r="AR39" s="422">
        <v>0.14634459274487202</v>
      </c>
      <c r="AS39" s="430">
        <v>344.54848624292578</v>
      </c>
      <c r="AT39" s="422">
        <v>0.13821433759237914</v>
      </c>
      <c r="AU39" s="430">
        <v>664.77590286870384</v>
      </c>
      <c r="AV39" s="422">
        <v>0.26667236900176677</v>
      </c>
      <c r="AW39" s="430">
        <v>190.51504533432367</v>
      </c>
      <c r="AX39" s="422">
        <v>7.6424398433433169E-2</v>
      </c>
      <c r="AY39" s="427">
        <v>2492.856329124595</v>
      </c>
      <c r="AZ39" s="526"/>
      <c r="BA39" s="429" t="s">
        <v>5</v>
      </c>
      <c r="BB39" s="430">
        <v>1637.5653809215671</v>
      </c>
      <c r="BC39" s="422">
        <v>0.65690323256479988</v>
      </c>
      <c r="BD39" s="430">
        <v>664.77590286870384</v>
      </c>
      <c r="BE39" s="422">
        <v>0.26667236900176677</v>
      </c>
      <c r="BF39" s="430">
        <v>190.51504533432367</v>
      </c>
      <c r="BG39" s="422">
        <v>7.6424398433433169E-2</v>
      </c>
      <c r="BH39" s="426"/>
    </row>
    <row r="40" spans="1:60" ht="12.75" x14ac:dyDescent="0.2">
      <c r="A40" s="428">
        <v>97207</v>
      </c>
      <c r="B40" s="429" t="s">
        <v>6</v>
      </c>
      <c r="C40" s="430">
        <v>2280.5320411893968</v>
      </c>
      <c r="D40" s="422">
        <v>0.33146694724290798</v>
      </c>
      <c r="E40" s="430">
        <v>120.02874575784756</v>
      </c>
      <c r="F40" s="422">
        <v>1.7445736880328581E-2</v>
      </c>
      <c r="G40" s="430">
        <v>1203.7647691598811</v>
      </c>
      <c r="H40" s="422">
        <v>0.1749627832564411</v>
      </c>
      <c r="I40" s="430">
        <v>1711.4834013186214</v>
      </c>
      <c r="J40" s="422">
        <v>0.24875781968672558</v>
      </c>
      <c r="K40" s="430">
        <v>1564.3100413417565</v>
      </c>
      <c r="L40" s="422">
        <v>0.22736671293359684</v>
      </c>
      <c r="M40" s="423">
        <v>6880.1189987675025</v>
      </c>
      <c r="N40" s="426"/>
      <c r="O40" s="426"/>
      <c r="P40" s="426"/>
      <c r="Q40" s="429" t="s">
        <v>6</v>
      </c>
      <c r="R40" s="703">
        <v>27.19762907101142</v>
      </c>
      <c r="S40" s="422">
        <v>3.955374989934232E-3</v>
      </c>
      <c r="T40" s="703">
        <v>148.49314055418347</v>
      </c>
      <c r="U40" s="422">
        <v>2.1595487341609067E-2</v>
      </c>
      <c r="V40" s="703">
        <v>1282.5104277522507</v>
      </c>
      <c r="W40" s="422">
        <v>0.18651661352599141</v>
      </c>
      <c r="X40" s="703">
        <v>2324.6166991104383</v>
      </c>
      <c r="Y40" s="422">
        <v>0.33807104026744361</v>
      </c>
      <c r="Z40" s="703">
        <v>1485.7310788306388</v>
      </c>
      <c r="AA40" s="422">
        <v>0.21607117060208419</v>
      </c>
      <c r="AB40" s="703">
        <v>1200.71008274014</v>
      </c>
      <c r="AC40" s="422">
        <v>0.17462031778697235</v>
      </c>
      <c r="AD40" s="703">
        <v>406.85992945196222</v>
      </c>
      <c r="AE40" s="422">
        <v>5.9169995485965042E-2</v>
      </c>
      <c r="AF40" s="421">
        <v>6876.1189875106256</v>
      </c>
      <c r="AG40" s="426">
        <v>0.44986148387502156</v>
      </c>
      <c r="AH40" s="429" t="s">
        <v>6</v>
      </c>
      <c r="AI40" s="430">
        <v>63.363624695636332</v>
      </c>
      <c r="AJ40" s="422">
        <v>9.209669877365087E-3</v>
      </c>
      <c r="AK40" s="430">
        <v>470.66710075256992</v>
      </c>
      <c r="AL40" s="422">
        <v>6.8409732569579773E-2</v>
      </c>
      <c r="AM40" s="430">
        <v>481.79181983738351</v>
      </c>
      <c r="AN40" s="422">
        <v>7.0026669585757317E-2</v>
      </c>
      <c r="AO40" s="430">
        <v>1144.685461674947</v>
      </c>
      <c r="AP40" s="422">
        <v>0.16637582313329238</v>
      </c>
      <c r="AQ40" s="430">
        <v>1321.9836463593599</v>
      </c>
      <c r="AR40" s="422">
        <v>0.19214546239624319</v>
      </c>
      <c r="AS40" s="430">
        <v>936.97492544059378</v>
      </c>
      <c r="AT40" s="422">
        <v>0.13618586039114183</v>
      </c>
      <c r="AU40" s="430">
        <v>1966.7512848094927</v>
      </c>
      <c r="AV40" s="422">
        <v>0.28586006799618058</v>
      </c>
      <c r="AW40" s="430">
        <v>493.90113519752049</v>
      </c>
      <c r="AX40" s="422">
        <v>7.1786714050439723E-2</v>
      </c>
      <c r="AY40" s="427">
        <v>6880.1189987675043</v>
      </c>
      <c r="AZ40" s="526"/>
      <c r="BA40" s="429" t="s">
        <v>6</v>
      </c>
      <c r="BB40" s="430">
        <v>4419.4665787604899</v>
      </c>
      <c r="BC40" s="422">
        <v>0.64235321795337952</v>
      </c>
      <c r="BD40" s="430">
        <v>1966.7512848094927</v>
      </c>
      <c r="BE40" s="422">
        <v>0.28586006799618058</v>
      </c>
      <c r="BF40" s="430">
        <v>493.90113519752049</v>
      </c>
      <c r="BG40" s="422">
        <v>7.1786714050439723E-2</v>
      </c>
      <c r="BH40" s="426"/>
    </row>
    <row r="41" spans="1:60" ht="12.75" x14ac:dyDescent="0.2">
      <c r="A41" s="428">
        <v>97221</v>
      </c>
      <c r="B41" s="429" t="s">
        <v>27</v>
      </c>
      <c r="C41" s="430">
        <v>1686.6955819023951</v>
      </c>
      <c r="D41" s="422">
        <v>0.31789660525623603</v>
      </c>
      <c r="E41" s="430">
        <v>121.34726747520952</v>
      </c>
      <c r="F41" s="422">
        <v>2.2870685618314415E-2</v>
      </c>
      <c r="G41" s="430">
        <v>815.86662056586715</v>
      </c>
      <c r="H41" s="422">
        <v>0.15376884353206027</v>
      </c>
      <c r="I41" s="430">
        <v>1278.5185694276183</v>
      </c>
      <c r="J41" s="422">
        <v>0.24096625220283446</v>
      </c>
      <c r="K41" s="430">
        <v>1403.371248868739</v>
      </c>
      <c r="L41" s="422">
        <v>0.26449761339055478</v>
      </c>
      <c r="M41" s="423">
        <v>5305.7992882398294</v>
      </c>
      <c r="N41" s="426"/>
      <c r="O41" s="426"/>
      <c r="P41" s="426"/>
      <c r="Q41" s="429" t="s">
        <v>27</v>
      </c>
      <c r="R41" s="703">
        <v>45.47197974658495</v>
      </c>
      <c r="S41" s="422">
        <v>8.5686262079658331E-3</v>
      </c>
      <c r="T41" s="703">
        <v>101.83891699748514</v>
      </c>
      <c r="U41" s="422">
        <v>1.9190270976513709E-2</v>
      </c>
      <c r="V41" s="703">
        <v>873.84994253528748</v>
      </c>
      <c r="W41" s="422">
        <v>0.16466609901671686</v>
      </c>
      <c r="X41" s="703">
        <v>1988.0350172818269</v>
      </c>
      <c r="Y41" s="422">
        <v>0.37462034963881724</v>
      </c>
      <c r="Z41" s="703">
        <v>1153.8130629498546</v>
      </c>
      <c r="AA41" s="422">
        <v>0.21742164967048661</v>
      </c>
      <c r="AB41" s="703">
        <v>896.85354518691236</v>
      </c>
      <c r="AC41" s="422">
        <v>0.16900084040376082</v>
      </c>
      <c r="AD41" s="703">
        <v>246.93685679793444</v>
      </c>
      <c r="AE41" s="422">
        <v>4.6532164085738903E-2</v>
      </c>
      <c r="AF41" s="421">
        <v>5306.799321495886</v>
      </c>
      <c r="AG41" s="426">
        <v>0.43295465415998635</v>
      </c>
      <c r="AH41" s="429" t="s">
        <v>27</v>
      </c>
      <c r="AI41" s="430">
        <v>42.617267323192337</v>
      </c>
      <c r="AJ41" s="422">
        <v>8.0322049531071481E-3</v>
      </c>
      <c r="AK41" s="430">
        <v>339.67587183643832</v>
      </c>
      <c r="AL41" s="422">
        <v>6.401973640226484E-2</v>
      </c>
      <c r="AM41" s="430">
        <v>313.32840192787887</v>
      </c>
      <c r="AN41" s="422">
        <v>5.9053949255555779E-2</v>
      </c>
      <c r="AO41" s="430">
        <v>735.48360421455857</v>
      </c>
      <c r="AP41" s="422">
        <v>0.13861881391645167</v>
      </c>
      <c r="AQ41" s="430">
        <v>1112.9637304339112</v>
      </c>
      <c r="AR41" s="422">
        <v>0.20976363220161143</v>
      </c>
      <c r="AS41" s="430">
        <v>760.31605105659605</v>
      </c>
      <c r="AT41" s="422">
        <v>0.14329906009483198</v>
      </c>
      <c r="AU41" s="430">
        <v>1463.2637648147829</v>
      </c>
      <c r="AV41" s="422">
        <v>0.27578573657282329</v>
      </c>
      <c r="AW41" s="430">
        <v>538.15059663247109</v>
      </c>
      <c r="AX41" s="422">
        <v>0.10142686660335387</v>
      </c>
      <c r="AY41" s="427">
        <v>5305.7992882398294</v>
      </c>
      <c r="AZ41" s="526"/>
      <c r="BA41" s="429" t="s">
        <v>27</v>
      </c>
      <c r="BB41" s="430">
        <v>3304.3849267925752</v>
      </c>
      <c r="BC41" s="422">
        <v>0.62278739682382278</v>
      </c>
      <c r="BD41" s="430">
        <v>1463.2637648147829</v>
      </c>
      <c r="BE41" s="422">
        <v>0.27578573657282329</v>
      </c>
      <c r="BF41" s="430">
        <v>538.15059663247109</v>
      </c>
      <c r="BG41" s="422">
        <v>0.10142686660335387</v>
      </c>
      <c r="BH41" s="426"/>
    </row>
    <row r="42" spans="1:60" ht="12.75" x14ac:dyDescent="0.2">
      <c r="A42" s="428">
        <v>97227</v>
      </c>
      <c r="B42" s="429" t="s">
        <v>22</v>
      </c>
      <c r="C42" s="430">
        <v>1518.0567357541345</v>
      </c>
      <c r="D42" s="422">
        <v>0.34119225103316297</v>
      </c>
      <c r="E42" s="430">
        <v>94.880897541274081</v>
      </c>
      <c r="F42" s="422">
        <v>2.1325044215868685E-2</v>
      </c>
      <c r="G42" s="430">
        <v>871.08738912893125</v>
      </c>
      <c r="H42" s="422">
        <v>0.19578205487547529</v>
      </c>
      <c r="I42" s="430">
        <v>1026.5305616965504</v>
      </c>
      <c r="J42" s="422">
        <v>0.23071882944189842</v>
      </c>
      <c r="K42" s="430">
        <v>938.71526290835004</v>
      </c>
      <c r="L42" s="422">
        <v>0.21098182043359445</v>
      </c>
      <c r="M42" s="423">
        <v>4449.2708470292409</v>
      </c>
      <c r="N42" s="426"/>
      <c r="O42" s="426"/>
      <c r="P42" s="426"/>
      <c r="Q42" s="429" t="s">
        <v>22</v>
      </c>
      <c r="R42" s="703">
        <v>13.12182625570817</v>
      </c>
      <c r="S42" s="422">
        <v>2.9458604932042103E-3</v>
      </c>
      <c r="T42" s="703">
        <v>82.768442536005381</v>
      </c>
      <c r="U42" s="422">
        <v>1.8581581572518865E-2</v>
      </c>
      <c r="V42" s="703">
        <v>743.89720534704657</v>
      </c>
      <c r="W42" s="422">
        <v>0.16700551779395711</v>
      </c>
      <c r="X42" s="703">
        <v>1624.0689357299329</v>
      </c>
      <c r="Y42" s="422">
        <v>0.36460477549196257</v>
      </c>
      <c r="Z42" s="703">
        <v>951.83708916406204</v>
      </c>
      <c r="AA42" s="422">
        <v>0.213688188083967</v>
      </c>
      <c r="AB42" s="703">
        <v>771.15963533546483</v>
      </c>
      <c r="AC42" s="422">
        <v>0.17312595513907822</v>
      </c>
      <c r="AD42" s="703">
        <v>267.47397513979627</v>
      </c>
      <c r="AE42" s="422">
        <v>6.0048121425311976E-2</v>
      </c>
      <c r="AF42" s="421">
        <v>4454.3271095080163</v>
      </c>
      <c r="AG42" s="426">
        <v>0.44686226464835715</v>
      </c>
      <c r="AH42" s="429" t="s">
        <v>22</v>
      </c>
      <c r="AI42" s="430">
        <v>70.655987530736027</v>
      </c>
      <c r="AJ42" s="422">
        <v>1.5880352075646899E-2</v>
      </c>
      <c r="AK42" s="430">
        <v>406.77661392695154</v>
      </c>
      <c r="AL42" s="422">
        <v>9.1425455521224247E-2</v>
      </c>
      <c r="AM42" s="430">
        <v>242.24910010538062</v>
      </c>
      <c r="AN42" s="422">
        <v>5.4446921402217928E-2</v>
      </c>
      <c r="AO42" s="430">
        <v>664.16628278891847</v>
      </c>
      <c r="AP42" s="422">
        <v>0.14927530951108081</v>
      </c>
      <c r="AQ42" s="430">
        <v>785.29083284160879</v>
      </c>
      <c r="AR42" s="422">
        <v>0.17649877021218977</v>
      </c>
      <c r="AS42" s="430">
        <v>611.67897776608606</v>
      </c>
      <c r="AT42" s="422">
        <v>0.13747847654060028</v>
      </c>
      <c r="AU42" s="430">
        <v>1274.7982643983148</v>
      </c>
      <c r="AV42" s="422">
        <v>0.2865184674584359</v>
      </c>
      <c r="AW42" s="430">
        <v>393.65478767124353</v>
      </c>
      <c r="AX42" s="422">
        <v>8.8476247278604134E-2</v>
      </c>
      <c r="AY42" s="427">
        <v>4449.27084702924</v>
      </c>
      <c r="AZ42" s="526"/>
      <c r="BA42" s="429" t="s">
        <v>22</v>
      </c>
      <c r="BB42" s="430">
        <v>2780.8177949596816</v>
      </c>
      <c r="BC42" s="422">
        <v>0.62500528526295995</v>
      </c>
      <c r="BD42" s="430">
        <v>1274.7982643983148</v>
      </c>
      <c r="BE42" s="422">
        <v>0.2865184674584359</v>
      </c>
      <c r="BF42" s="430">
        <v>393.65478767124353</v>
      </c>
      <c r="BG42" s="422">
        <v>8.8476247278604134E-2</v>
      </c>
      <c r="BH42" s="426"/>
    </row>
    <row r="43" spans="1:60" ht="12.75" x14ac:dyDescent="0.2">
      <c r="A43" s="428">
        <v>97223</v>
      </c>
      <c r="B43" s="429" t="s">
        <v>18</v>
      </c>
      <c r="C43" s="430">
        <v>1249.8942057538595</v>
      </c>
      <c r="D43" s="422">
        <v>0.31498079385403333</v>
      </c>
      <c r="E43" s="430">
        <v>152.4261226529097</v>
      </c>
      <c r="F43" s="422">
        <v>3.8412291933418698E-2</v>
      </c>
      <c r="G43" s="430">
        <v>690.99842269319061</v>
      </c>
      <c r="H43" s="422">
        <v>0.17413572343149808</v>
      </c>
      <c r="I43" s="430">
        <v>878.99064063177923</v>
      </c>
      <c r="J43" s="422">
        <v>0.22151088348271447</v>
      </c>
      <c r="K43" s="430">
        <v>995.85066799901006</v>
      </c>
      <c r="L43" s="422">
        <v>0.25096030729833552</v>
      </c>
      <c r="M43" s="423">
        <v>3968.1600597307488</v>
      </c>
      <c r="N43" s="426"/>
      <c r="O43" s="426"/>
      <c r="P43" s="426"/>
      <c r="Q43" s="429" t="s">
        <v>18</v>
      </c>
      <c r="R43" s="703">
        <v>15.242612265291001</v>
      </c>
      <c r="S43" s="422">
        <v>3.8372985418265544E-3</v>
      </c>
      <c r="T43" s="703">
        <v>82.310106232571385</v>
      </c>
      <c r="U43" s="422">
        <v>2.0721412125863387E-2</v>
      </c>
      <c r="V43" s="703">
        <v>578.20309193003857</v>
      </c>
      <c r="W43" s="422">
        <v>0.14556152468662062</v>
      </c>
      <c r="X43" s="703">
        <v>1388.0938902925002</v>
      </c>
      <c r="Y43" s="422">
        <v>0.34944998720900483</v>
      </c>
      <c r="Z43" s="703">
        <v>788.55114119105451</v>
      </c>
      <c r="AA43" s="422">
        <v>0.1985162445638271</v>
      </c>
      <c r="AB43" s="703">
        <v>794.64818609717099</v>
      </c>
      <c r="AC43" s="422">
        <v>0.20005116398055772</v>
      </c>
      <c r="AD43" s="703">
        <v>325.175728326208</v>
      </c>
      <c r="AE43" s="422">
        <v>8.1862368892299822E-2</v>
      </c>
      <c r="AF43" s="421">
        <v>3972.2247563348346</v>
      </c>
      <c r="AG43" s="426">
        <v>0.48042977743668464</v>
      </c>
      <c r="AH43" s="429" t="s">
        <v>18</v>
      </c>
      <c r="AI43" s="430">
        <v>106.69828585703679</v>
      </c>
      <c r="AJ43" s="422">
        <v>2.6888604353393086E-2</v>
      </c>
      <c r="AK43" s="430">
        <v>172.74960567329768</v>
      </c>
      <c r="AL43" s="422">
        <v>4.3533930857874527E-2</v>
      </c>
      <c r="AM43" s="430">
        <v>162.58786416310369</v>
      </c>
      <c r="AN43" s="422">
        <v>4.0973111395646605E-2</v>
      </c>
      <c r="AO43" s="430">
        <v>411.55053116285615</v>
      </c>
      <c r="AP43" s="422">
        <v>0.10371318822023046</v>
      </c>
      <c r="AQ43" s="430">
        <v>579.21926608105684</v>
      </c>
      <c r="AR43" s="422">
        <v>0.14596670934699102</v>
      </c>
      <c r="AS43" s="430">
        <v>680.83668118299659</v>
      </c>
      <c r="AT43" s="422">
        <v>0.17157490396927014</v>
      </c>
      <c r="AU43" s="430">
        <v>1326.1072670803146</v>
      </c>
      <c r="AV43" s="422">
        <v>0.33418693982074271</v>
      </c>
      <c r="AW43" s="430">
        <v>528.41055853008686</v>
      </c>
      <c r="AX43" s="422">
        <v>0.13316261203585145</v>
      </c>
      <c r="AY43" s="427">
        <v>3968.1600597307493</v>
      </c>
      <c r="AZ43" s="526"/>
      <c r="BA43" s="429" t="s">
        <v>18</v>
      </c>
      <c r="BB43" s="430">
        <v>2113.6422341203474</v>
      </c>
      <c r="BC43" s="422">
        <v>0.53265044814340579</v>
      </c>
      <c r="BD43" s="430">
        <v>1326.1072670803146</v>
      </c>
      <c r="BE43" s="422">
        <v>0.33418693982074271</v>
      </c>
      <c r="BF43" s="430">
        <v>528.41055853008686</v>
      </c>
      <c r="BG43" s="422">
        <v>0.13316261203585145</v>
      </c>
      <c r="BH43" s="426"/>
    </row>
    <row r="44" spans="1:60" ht="12.75" x14ac:dyDescent="0.2">
      <c r="A44" s="428">
        <v>97231</v>
      </c>
      <c r="B44" s="431" t="s">
        <v>29</v>
      </c>
      <c r="C44" s="430">
        <v>1254.2414551149977</v>
      </c>
      <c r="D44" s="422">
        <v>0.36223993225252654</v>
      </c>
      <c r="E44" s="430">
        <v>109.59910675614124</v>
      </c>
      <c r="F44" s="422">
        <v>3.1653532774231212E-2</v>
      </c>
      <c r="G44" s="430">
        <v>718.48303317914826</v>
      </c>
      <c r="H44" s="422">
        <v>0.20750649263107132</v>
      </c>
      <c r="I44" s="430">
        <v>726.60148553145507</v>
      </c>
      <c r="J44" s="422">
        <v>0.20985119876249586</v>
      </c>
      <c r="K44" s="430">
        <v>653.53541436069418</v>
      </c>
      <c r="L44" s="422">
        <v>0.18874884357967503</v>
      </c>
      <c r="M44" s="423">
        <v>3462.4604949424365</v>
      </c>
      <c r="N44" s="426"/>
      <c r="O44" s="426"/>
      <c r="P44" s="426"/>
      <c r="Q44" s="431" t="s">
        <v>29</v>
      </c>
      <c r="R44" s="703">
        <v>11.16287198442185</v>
      </c>
      <c r="S44" s="422">
        <v>3.2183114347932398E-3</v>
      </c>
      <c r="T44" s="703">
        <v>85.243749699221411</v>
      </c>
      <c r="U44" s="422">
        <v>2.4576196411148381E-2</v>
      </c>
      <c r="V44" s="703">
        <v>752.98645567645576</v>
      </c>
      <c r="W44" s="422">
        <v>0.21708973496514403</v>
      </c>
      <c r="X44" s="703">
        <v>1273.5673544390297</v>
      </c>
      <c r="Y44" s="422">
        <v>0.36717579360315378</v>
      </c>
      <c r="Z44" s="703">
        <v>654.52050424653748</v>
      </c>
      <c r="AA44" s="422">
        <v>0.18870151212545386</v>
      </c>
      <c r="AB44" s="703">
        <v>545.96592069263227</v>
      </c>
      <c r="AC44" s="422">
        <v>0.15740468653806935</v>
      </c>
      <c r="AD44" s="703">
        <v>145.10247746838488</v>
      </c>
      <c r="AE44" s="422">
        <v>4.1833764922237233E-2</v>
      </c>
      <c r="AF44" s="421">
        <v>3468.5493342066839</v>
      </c>
      <c r="AG44" s="426">
        <v>0.38793996358576044</v>
      </c>
      <c r="AH44" s="431" t="s">
        <v>29</v>
      </c>
      <c r="AI44" s="430">
        <v>12.177678528460138</v>
      </c>
      <c r="AJ44" s="422">
        <v>3.517059197136802E-3</v>
      </c>
      <c r="AK44" s="430">
        <v>284.1458323307366</v>
      </c>
      <c r="AL44" s="422">
        <v>8.2064714599858729E-2</v>
      </c>
      <c r="AM44" s="430">
        <v>450.57410555302516</v>
      </c>
      <c r="AN44" s="422">
        <v>0.1301311902940617</v>
      </c>
      <c r="AO44" s="430">
        <v>491.1663673145589</v>
      </c>
      <c r="AP44" s="422">
        <v>0.14185472095118434</v>
      </c>
      <c r="AQ44" s="430">
        <v>568.23223134507646</v>
      </c>
      <c r="AR44" s="422">
        <v>0.16411226414715338</v>
      </c>
      <c r="AS44" s="430">
        <v>401.86339143918462</v>
      </c>
      <c r="AT44" s="422">
        <v>0.11606295350551449</v>
      </c>
      <c r="AU44" s="430">
        <v>949.85892521989092</v>
      </c>
      <c r="AV44" s="422">
        <v>0.27433061737667058</v>
      </c>
      <c r="AW44" s="430">
        <v>304.44196321150343</v>
      </c>
      <c r="AX44" s="422">
        <v>8.7926479928420037E-2</v>
      </c>
      <c r="AY44" s="427">
        <v>3462.4604949424361</v>
      </c>
      <c r="AZ44" s="526"/>
      <c r="BA44" s="431" t="s">
        <v>29</v>
      </c>
      <c r="BB44" s="430">
        <v>2208.1596065110416</v>
      </c>
      <c r="BC44" s="422">
        <v>0.63774290269490952</v>
      </c>
      <c r="BD44" s="430">
        <v>949.85892521989092</v>
      </c>
      <c r="BE44" s="422">
        <v>0.27433061737667058</v>
      </c>
      <c r="BF44" s="430">
        <v>304.44196321150343</v>
      </c>
      <c r="BG44" s="422">
        <v>8.7926479928420037E-2</v>
      </c>
      <c r="BH44" s="426"/>
    </row>
    <row r="45" spans="1:60" ht="12.75" x14ac:dyDescent="0.2">
      <c r="A45" s="432"/>
      <c r="B45" s="437" t="s">
        <v>40</v>
      </c>
      <c r="C45" s="440">
        <v>9149.3361296607218</v>
      </c>
      <c r="D45" s="439">
        <v>0.32600724069486092</v>
      </c>
      <c r="E45" s="440">
        <v>728.08153366420606</v>
      </c>
      <c r="F45" s="439">
        <v>2.5942849669853822E-2</v>
      </c>
      <c r="G45" s="440">
        <v>5078.9157892932608</v>
      </c>
      <c r="H45" s="439">
        <v>0.18097087031498724</v>
      </c>
      <c r="I45" s="440">
        <v>6757.7667896971916</v>
      </c>
      <c r="J45" s="439">
        <v>0.24079133973737232</v>
      </c>
      <c r="K45" s="440">
        <v>6350.724668197563</v>
      </c>
      <c r="L45" s="439">
        <v>0.22628769958292572</v>
      </c>
      <c r="M45" s="438">
        <v>28064.824910512943</v>
      </c>
      <c r="N45" s="426"/>
      <c r="O45" s="426"/>
      <c r="P45" s="426"/>
      <c r="Q45" s="437" t="s">
        <v>40</v>
      </c>
      <c r="R45" s="706">
        <v>119.29211859568615</v>
      </c>
      <c r="S45" s="439">
        <v>4.2488903260258851E-3</v>
      </c>
      <c r="T45" s="706">
        <v>577.7037097947815</v>
      </c>
      <c r="U45" s="439">
        <v>2.0576377825727341E-2</v>
      </c>
      <c r="V45" s="706">
        <v>4907.7089479691176</v>
      </c>
      <c r="W45" s="439">
        <v>0.17480045888572829</v>
      </c>
      <c r="X45" s="706">
        <v>10063.507040864162</v>
      </c>
      <c r="Y45" s="439">
        <v>0.358437239737038</v>
      </c>
      <c r="Z45" s="706">
        <v>5853.7383933163965</v>
      </c>
      <c r="AA45" s="439">
        <v>0.20849568876168628</v>
      </c>
      <c r="AB45" s="706">
        <v>4911.0703914529449</v>
      </c>
      <c r="AC45" s="439">
        <v>0.17492018519177474</v>
      </c>
      <c r="AD45" s="706">
        <v>1643.0438388755526</v>
      </c>
      <c r="AE45" s="439">
        <v>5.8521159272019341E-2</v>
      </c>
      <c r="AF45" s="438">
        <v>28076.064440868646</v>
      </c>
      <c r="AG45" s="426">
        <v>0.44193703322548034</v>
      </c>
      <c r="AH45" s="437" t="s">
        <v>40</v>
      </c>
      <c r="AI45" s="706">
        <v>392.9152239463682</v>
      </c>
      <c r="AJ45" s="439">
        <v>1.4000273481099968E-2</v>
      </c>
      <c r="AK45" s="706">
        <v>1986.3281099308031</v>
      </c>
      <c r="AL45" s="439">
        <v>7.0776429792966E-2</v>
      </c>
      <c r="AM45" s="440">
        <v>2007.2926758066042</v>
      </c>
      <c r="AN45" s="439">
        <v>7.1523434840838146E-2</v>
      </c>
      <c r="AO45" s="706">
        <v>3998.5100853939289</v>
      </c>
      <c r="AP45" s="439">
        <v>0.14247407914154156</v>
      </c>
      <c r="AQ45" s="706">
        <v>4959.8504898357523</v>
      </c>
      <c r="AR45" s="439">
        <v>0.17672836034611483</v>
      </c>
      <c r="AS45" s="706">
        <v>3947.324341751797</v>
      </c>
      <c r="AT45" s="439">
        <v>0.14065023937751875</v>
      </c>
      <c r="AU45" s="706">
        <v>8132.7227060147634</v>
      </c>
      <c r="AV45" s="439">
        <v>0.28978348277413574</v>
      </c>
      <c r="AW45" s="706">
        <v>2639.8812778329275</v>
      </c>
      <c r="AX45" s="439">
        <v>9.406370024578492E-2</v>
      </c>
      <c r="AY45" s="427">
        <v>28064.824910512947</v>
      </c>
      <c r="AZ45" s="526"/>
      <c r="BA45" s="437" t="s">
        <v>40</v>
      </c>
      <c r="BB45" s="440">
        <v>17292.220926665257</v>
      </c>
      <c r="BC45" s="439">
        <v>0.61615281698007929</v>
      </c>
      <c r="BD45" s="440">
        <v>8132.7227060147634</v>
      </c>
      <c r="BE45" s="439">
        <v>0.28978348277413574</v>
      </c>
      <c r="BF45" s="440">
        <v>2639.8812778329275</v>
      </c>
      <c r="BG45" s="439">
        <v>9.406370024578492E-2</v>
      </c>
      <c r="BH45" s="426"/>
    </row>
    <row r="46" spans="1:60" ht="13.5" thickBot="1" x14ac:dyDescent="0.25">
      <c r="A46" s="432"/>
      <c r="B46" s="688" t="s">
        <v>41</v>
      </c>
      <c r="C46" s="442">
        <v>16258.762651729166</v>
      </c>
      <c r="D46" s="690">
        <v>0.32409020174750686</v>
      </c>
      <c r="E46" s="442">
        <v>1496.3296166083569</v>
      </c>
      <c r="F46" s="690">
        <v>2.9826732680410743E-2</v>
      </c>
      <c r="G46" s="442">
        <v>8952.4972175725779</v>
      </c>
      <c r="H46" s="690">
        <v>0.17845248691655613</v>
      </c>
      <c r="I46" s="442">
        <v>11812.731485992754</v>
      </c>
      <c r="J46" s="690">
        <v>0.23546629054686136</v>
      </c>
      <c r="K46" s="442">
        <v>11647.078610254492</v>
      </c>
      <c r="L46" s="690">
        <v>0.23216428810866485</v>
      </c>
      <c r="M46" s="689">
        <v>50167.399582157348</v>
      </c>
      <c r="N46" s="426"/>
      <c r="O46" s="426"/>
      <c r="P46" s="426"/>
      <c r="Q46" s="433" t="s">
        <v>41</v>
      </c>
      <c r="R46" s="704">
        <v>227.01185861646019</v>
      </c>
      <c r="S46" s="435">
        <v>4.5249026986785542E-3</v>
      </c>
      <c r="T46" s="704">
        <v>965.70018298976822</v>
      </c>
      <c r="U46" s="435">
        <v>1.9248771367082834E-2</v>
      </c>
      <c r="V46" s="704">
        <v>7949.1636200164448</v>
      </c>
      <c r="W46" s="435">
        <v>0.15844631260968733</v>
      </c>
      <c r="X46" s="704">
        <v>17684.37084271518</v>
      </c>
      <c r="Y46" s="435">
        <v>0.35249285142336678</v>
      </c>
      <c r="Z46" s="704">
        <v>10301.816741627319</v>
      </c>
      <c r="AA46" s="435">
        <v>0.2053404551620257</v>
      </c>
      <c r="AB46" s="704">
        <v>9509.7524843989377</v>
      </c>
      <c r="AC46" s="435">
        <v>0.18955267333907358</v>
      </c>
      <c r="AD46" s="704">
        <v>3531.6296110255234</v>
      </c>
      <c r="AE46" s="435">
        <v>7.0394033400085043E-2</v>
      </c>
      <c r="AF46" s="434">
        <v>50169.445341389641</v>
      </c>
      <c r="AG46" s="426">
        <v>0.4652871619011843</v>
      </c>
      <c r="AH46" s="433" t="s">
        <v>41</v>
      </c>
      <c r="AI46" s="704">
        <v>802.28420485081756</v>
      </c>
      <c r="AJ46" s="435">
        <v>1.6234795261314518E-2</v>
      </c>
      <c r="AK46" s="704">
        <v>3534.3933307767843</v>
      </c>
      <c r="AL46" s="435">
        <v>7.1520979412509122E-2</v>
      </c>
      <c r="AM46" s="442">
        <v>2007.2926758066042</v>
      </c>
      <c r="AN46" s="435">
        <v>4.0619004368054379E-2</v>
      </c>
      <c r="AO46" s="704">
        <v>5996.5557803776983</v>
      </c>
      <c r="AP46" s="435">
        <v>0.12134459930640977</v>
      </c>
      <c r="AQ46" s="704">
        <v>8616.4149148255565</v>
      </c>
      <c r="AR46" s="435">
        <v>0.17435932451735234</v>
      </c>
      <c r="AS46" s="704">
        <v>7569.4534620854138</v>
      </c>
      <c r="AT46" s="435">
        <v>0.1531733099741828</v>
      </c>
      <c r="AU46" s="704">
        <v>15446.443992464232</v>
      </c>
      <c r="AV46" s="435">
        <v>0.31256985269907978</v>
      </c>
      <c r="AW46" s="704">
        <v>5444.7361716165397</v>
      </c>
      <c r="AX46" s="435">
        <v>0.11017813446109735</v>
      </c>
      <c r="AY46" s="427">
        <v>49417.574532803643</v>
      </c>
      <c r="AZ46" s="526"/>
      <c r="BA46" s="433" t="s">
        <v>41</v>
      </c>
      <c r="BB46" s="436">
        <v>28526.394368722875</v>
      </c>
      <c r="BC46" s="435">
        <v>0.57725201283982286</v>
      </c>
      <c r="BD46" s="436">
        <v>15446.443992464232</v>
      </c>
      <c r="BE46" s="435">
        <v>0.31256985269907978</v>
      </c>
      <c r="BF46" s="436">
        <v>5444.7361716165397</v>
      </c>
      <c r="BG46" s="435">
        <v>0.11017813446109735</v>
      </c>
      <c r="BH46" s="426"/>
    </row>
    <row r="47" spans="1:60" ht="13.5" thickBot="1" x14ac:dyDescent="0.25">
      <c r="A47" s="432"/>
      <c r="B47" s="691" t="s">
        <v>42</v>
      </c>
      <c r="C47" s="444">
        <v>55930.862071139389</v>
      </c>
      <c r="D47" s="692">
        <v>0.33979269239258431</v>
      </c>
      <c r="E47" s="444">
        <v>5389.1608533116996</v>
      </c>
      <c r="F47" s="692">
        <v>3.2740376391023063E-2</v>
      </c>
      <c r="G47" s="444">
        <v>27637.946793980533</v>
      </c>
      <c r="H47" s="692">
        <v>0.16790680503699104</v>
      </c>
      <c r="I47" s="444">
        <v>35226.232970442041</v>
      </c>
      <c r="J47" s="692">
        <v>0.21400736732165099</v>
      </c>
      <c r="K47" s="444">
        <v>40418.695852919787</v>
      </c>
      <c r="L47" s="692">
        <v>0.24555275885775055</v>
      </c>
      <c r="M47" s="693">
        <v>164602.89854179346</v>
      </c>
      <c r="N47" s="426"/>
      <c r="O47" s="426"/>
      <c r="P47" s="426"/>
      <c r="Q47" s="443" t="s">
        <v>42</v>
      </c>
      <c r="R47" s="707">
        <v>890.65025184905153</v>
      </c>
      <c r="S47" s="448">
        <v>5.4106911661102267E-3</v>
      </c>
      <c r="T47" s="707">
        <v>3756.3545018579357</v>
      </c>
      <c r="U47" s="448">
        <v>2.2819815160649314E-2</v>
      </c>
      <c r="V47" s="707">
        <v>27439.809599222157</v>
      </c>
      <c r="W47" s="445">
        <v>0.16669656252836329</v>
      </c>
      <c r="X47" s="707">
        <v>55033.31764454244</v>
      </c>
      <c r="Y47" s="445">
        <v>0.33432684154400261</v>
      </c>
      <c r="Z47" s="707">
        <v>32332.399239461469</v>
      </c>
      <c r="AA47" s="445">
        <v>0.19641899452777828</v>
      </c>
      <c r="AB47" s="707">
        <v>31874.485160125299</v>
      </c>
      <c r="AC47" s="448">
        <v>0.19363717118156804</v>
      </c>
      <c r="AD47" s="707">
        <v>13282.314371554789</v>
      </c>
      <c r="AE47" s="448">
        <v>8.0689923891528223E-2</v>
      </c>
      <c r="AF47" s="446">
        <v>164609.33076861314</v>
      </c>
      <c r="AG47" s="426">
        <v>0.47074608960087455</v>
      </c>
      <c r="AH47" s="449" t="s">
        <v>42</v>
      </c>
      <c r="AI47" s="707">
        <v>1866.1965782547375</v>
      </c>
      <c r="AJ47" s="445">
        <v>1.1912745951401266E-2</v>
      </c>
      <c r="AK47" s="707">
        <v>10134.628447021249</v>
      </c>
      <c r="AL47" s="445">
        <v>6.4693749526706382E-2</v>
      </c>
      <c r="AM47" s="444">
        <v>2007.2926758066042</v>
      </c>
      <c r="AN47" s="445">
        <v>1.2813423824490841E-2</v>
      </c>
      <c r="AO47" s="707">
        <v>20324.530130915926</v>
      </c>
      <c r="AP47" s="445">
        <v>0.12974033220960712</v>
      </c>
      <c r="AQ47" s="707">
        <v>29944.757826025896</v>
      </c>
      <c r="AR47" s="445">
        <v>0.19115043758749631</v>
      </c>
      <c r="AS47" s="707">
        <v>24296.315865466124</v>
      </c>
      <c r="AT47" s="445">
        <v>0.15509397125300572</v>
      </c>
      <c r="AU47" s="707">
        <v>51400.233093247036</v>
      </c>
      <c r="AV47" s="445">
        <v>0.32811008540981157</v>
      </c>
      <c r="AW47" s="707">
        <v>16681.495425426852</v>
      </c>
      <c r="AX47" s="445">
        <v>0.10648525423748081</v>
      </c>
      <c r="AY47" s="427">
        <v>156655.45004216442</v>
      </c>
      <c r="AZ47" s="526"/>
      <c r="BA47" s="443" t="s">
        <v>42</v>
      </c>
      <c r="BB47" s="447">
        <v>88573.721523490531</v>
      </c>
      <c r="BC47" s="445">
        <v>0.56540466035270764</v>
      </c>
      <c r="BD47" s="447">
        <v>51400.233093247036</v>
      </c>
      <c r="BE47" s="445">
        <v>0.32811008540981157</v>
      </c>
      <c r="BF47" s="447">
        <v>16681.495425426852</v>
      </c>
      <c r="BG47" s="445">
        <v>0.10648525423748081</v>
      </c>
      <c r="BH47" s="426"/>
    </row>
    <row r="48" spans="1:60" x14ac:dyDescent="0.2">
      <c r="B48" s="450" t="s">
        <v>290</v>
      </c>
      <c r="C48" s="419"/>
      <c r="D48" s="419"/>
      <c r="F48" s="419"/>
      <c r="H48" s="419"/>
      <c r="J48" s="419"/>
      <c r="L48" s="419"/>
      <c r="N48" s="426"/>
      <c r="O48" s="426"/>
      <c r="P48" s="426"/>
      <c r="Q48" s="450" t="s">
        <v>290</v>
      </c>
      <c r="R48" s="419"/>
      <c r="S48" s="419"/>
      <c r="T48" s="419"/>
      <c r="U48" s="419"/>
      <c r="AF48" s="451"/>
      <c r="AG48" s="426"/>
      <c r="AH48" s="450" t="s">
        <v>75</v>
      </c>
      <c r="AY48" s="427">
        <v>0</v>
      </c>
      <c r="AZ48" s="526"/>
      <c r="BA48" s="450" t="s">
        <v>75</v>
      </c>
      <c r="BH48" s="426"/>
    </row>
    <row r="49" spans="2:32" x14ac:dyDescent="0.2">
      <c r="B49" s="452" t="s">
        <v>199</v>
      </c>
      <c r="N49" s="426"/>
      <c r="O49" s="426"/>
      <c r="P49" s="426"/>
    </row>
    <row r="51" spans="2:32" x14ac:dyDescent="0.2">
      <c r="AF51" s="700"/>
    </row>
  </sheetData>
  <phoneticPr fontId="2" type="noConversion"/>
  <printOptions horizontalCentered="1" verticalCentered="1"/>
  <pageMargins left="0.27559055118110237" right="0.35433070866141736" top="0.62992125984251968" bottom="0.43307086614173229" header="0.23622047244094491" footer="0.19685039370078741"/>
  <pageSetup paperSize="9" scale="63" orientation="landscape" r:id="rId1"/>
  <headerFooter alignWithMargins="0">
    <oddHeader>&amp;C&amp;"-,Normal"&amp;K003366Observatoire de l'habitat de la Martinique&amp;"Arial,Normal"&amp;K000000
&amp;"-,Gras"Les ménages</oddHeader>
  </headerFooter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CQ73"/>
  <sheetViews>
    <sheetView zoomScale="80" zoomScaleNormal="80" workbookViewId="0">
      <pane xSplit="2" topLeftCell="C1" activePane="topRight" state="frozen"/>
      <selection activeCell="A4" sqref="A4"/>
      <selection pane="topRight" activeCell="C49" sqref="C49"/>
    </sheetView>
  </sheetViews>
  <sheetFormatPr baseColWidth="10" defaultRowHeight="12.75" x14ac:dyDescent="0.2"/>
  <cols>
    <col min="1" max="1" width="2.7109375" customWidth="1"/>
    <col min="3" max="3" width="19.85546875" customWidth="1"/>
    <col min="4" max="4" width="10.85546875" style="12" customWidth="1"/>
    <col min="5" max="5" width="10.7109375" style="12" customWidth="1"/>
    <col min="6" max="6" width="0.85546875" style="12" customWidth="1"/>
    <col min="7" max="7" width="10.7109375" style="12" customWidth="1"/>
    <col min="8" max="8" width="11.5703125" style="341" customWidth="1"/>
    <col min="9" max="9" width="8.7109375" style="12" customWidth="1"/>
    <col min="10" max="10" width="8.28515625" style="341" customWidth="1"/>
    <col min="11" max="11" width="10.85546875" style="341" customWidth="1"/>
    <col min="12" max="12" width="11.28515625" style="341" customWidth="1"/>
    <col min="13" max="13" width="10.85546875" style="341" customWidth="1"/>
    <col min="14" max="14" width="2.5703125" style="12" customWidth="1"/>
    <col min="15" max="15" width="19.85546875" customWidth="1"/>
    <col min="16" max="16" width="9.140625" style="1" customWidth="1"/>
    <col min="17" max="17" width="6.7109375" style="12" customWidth="1"/>
    <col min="18" max="18" width="9.140625" style="1" customWidth="1"/>
    <col min="19" max="19" width="6.7109375" style="12" customWidth="1"/>
    <col min="20" max="20" width="9.140625" style="1" customWidth="1"/>
    <col min="21" max="21" width="6.7109375" style="12" customWidth="1"/>
    <col min="22" max="22" width="9.140625" style="1" customWidth="1"/>
    <col min="23" max="23" width="6.7109375" style="12" customWidth="1"/>
    <col min="24" max="24" width="9.140625" style="1" customWidth="1"/>
    <col min="25" max="25" width="6.7109375" style="12" customWidth="1"/>
    <col min="26" max="26" width="9.140625" style="1" customWidth="1"/>
    <col min="27" max="27" width="6.7109375" style="12" customWidth="1"/>
    <col min="28" max="28" width="9.140625" style="1" customWidth="1"/>
    <col min="29" max="29" width="6.7109375" style="12" customWidth="1"/>
    <col min="30" max="30" width="9.140625" style="1" customWidth="1"/>
    <col min="31" max="31" width="6.7109375" style="12" customWidth="1"/>
    <col min="32" max="32" width="9.140625" style="1" customWidth="1"/>
    <col min="33" max="33" width="6.7109375" style="12" customWidth="1"/>
    <col min="34" max="34" width="9.140625" customWidth="1"/>
    <col min="35" max="35" width="6.7109375" customWidth="1"/>
    <col min="36" max="36" width="12.5703125" customWidth="1"/>
    <col min="37" max="37" width="9.85546875" customWidth="1"/>
    <col min="38" max="38" width="11.42578125" customWidth="1"/>
    <col min="39" max="39" width="6.5703125" customWidth="1"/>
    <col min="41" max="41" width="6.7109375" customWidth="1"/>
    <col min="42" max="42" width="3" style="277" customWidth="1"/>
    <col min="43" max="43" width="13" style="277" customWidth="1"/>
    <col min="44" max="44" width="13.140625" style="277" customWidth="1"/>
    <col min="45" max="45" width="16.42578125" style="277" customWidth="1"/>
    <col min="46" max="46" width="3.7109375" customWidth="1"/>
    <col min="47" max="47" width="19.85546875" hidden="1" customWidth="1"/>
    <col min="48" max="48" width="10" style="340" hidden="1" customWidth="1"/>
    <col min="49" max="49" width="7" style="341" hidden="1" customWidth="1"/>
    <col min="50" max="50" width="10" style="340" hidden="1" customWidth="1"/>
    <col min="51" max="51" width="7" style="341" hidden="1" customWidth="1"/>
    <col min="52" max="52" width="10" style="340" hidden="1" customWidth="1"/>
    <col min="53" max="53" width="7" style="341" hidden="1" customWidth="1"/>
    <col min="54" max="54" width="12.28515625" style="340" hidden="1" customWidth="1"/>
    <col min="55" max="55" width="7" style="341" hidden="1" customWidth="1"/>
    <col min="56" max="56" width="10" style="340" hidden="1" customWidth="1"/>
    <col min="57" max="57" width="7" style="341" hidden="1" customWidth="1"/>
    <col min="58" max="58" width="10.28515625" style="277" hidden="1" customWidth="1"/>
    <col min="59" max="59" width="12.28515625" style="604" hidden="1" customWidth="1"/>
    <col min="60" max="60" width="14.42578125" customWidth="1"/>
    <col min="61" max="61" width="19.85546875" customWidth="1"/>
    <col min="62" max="62" width="10" style="1" customWidth="1"/>
    <col min="63" max="63" width="7" style="12" customWidth="1"/>
    <col min="64" max="64" width="10" style="1" customWidth="1"/>
    <col min="65" max="65" width="7" style="12" customWidth="1"/>
    <col min="66" max="66" width="10" style="1" customWidth="1"/>
    <col min="67" max="67" width="7" style="12" customWidth="1"/>
    <col min="68" max="68" width="10" style="1" customWidth="1"/>
    <col min="69" max="69" width="7" style="12" customWidth="1"/>
    <col min="70" max="70" width="10" style="1" customWidth="1"/>
    <col min="71" max="71" width="7" style="12" customWidth="1"/>
    <col min="72" max="72" width="10" style="1" customWidth="1"/>
    <col min="73" max="73" width="7" style="12" customWidth="1"/>
    <col min="74" max="74" width="10.28515625" customWidth="1"/>
    <col min="75" max="75" width="15.7109375" style="610" bestFit="1" customWidth="1"/>
    <col min="76" max="76" width="15.7109375" style="237" customWidth="1"/>
    <col min="77" max="77" width="19.85546875" customWidth="1"/>
    <col min="78" max="78" width="10.7109375" style="1" customWidth="1"/>
    <col min="79" max="79" width="7.85546875" style="12" customWidth="1"/>
    <col min="80" max="80" width="13.140625" style="1" customWidth="1"/>
    <col min="81" max="81" width="7.85546875" style="12" customWidth="1"/>
    <col min="82" max="82" width="12.140625" style="1" customWidth="1"/>
    <col min="84" max="84" width="12.5703125" customWidth="1"/>
    <col min="92" max="92" width="14.28515625" customWidth="1"/>
    <col min="94" max="94" width="10.7109375" customWidth="1"/>
  </cols>
  <sheetData>
    <row r="1" spans="2:95" s="119" customFormat="1" x14ac:dyDescent="0.2"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P1" s="140"/>
      <c r="Q1" s="135"/>
      <c r="R1" s="140"/>
      <c r="S1" s="135"/>
      <c r="T1" s="140"/>
      <c r="U1" s="135"/>
      <c r="V1" s="140"/>
      <c r="W1" s="135"/>
      <c r="X1" s="140"/>
      <c r="Y1" s="135"/>
      <c r="Z1" s="140"/>
      <c r="AA1" s="135"/>
      <c r="AB1" s="140"/>
      <c r="AC1" s="135"/>
      <c r="AD1" s="140"/>
      <c r="AE1" s="135"/>
      <c r="AF1" s="140"/>
      <c r="AG1" s="135"/>
      <c r="AH1" s="140"/>
      <c r="AI1" s="135"/>
      <c r="AO1" s="135"/>
      <c r="AQ1" s="140"/>
      <c r="AR1" s="140"/>
      <c r="AS1" s="140"/>
      <c r="AV1" s="140"/>
      <c r="AW1" s="135"/>
      <c r="AX1" s="140"/>
      <c r="AY1" s="135"/>
      <c r="AZ1" s="140"/>
      <c r="BA1" s="135"/>
      <c r="BB1" s="140"/>
      <c r="BC1" s="135"/>
      <c r="BD1" s="140"/>
      <c r="BE1" s="135"/>
      <c r="BF1" s="140"/>
      <c r="BG1" s="501"/>
      <c r="BJ1" s="140"/>
      <c r="BK1" s="135"/>
      <c r="BL1" s="140"/>
      <c r="BM1" s="135"/>
      <c r="BN1" s="140"/>
      <c r="BO1" s="135"/>
      <c r="BP1" s="140"/>
      <c r="BQ1" s="135"/>
      <c r="BR1" s="140"/>
      <c r="BS1" s="135"/>
      <c r="BT1" s="140"/>
      <c r="BU1" s="135"/>
      <c r="BW1" s="643"/>
      <c r="BX1" s="501"/>
      <c r="BZ1" s="140">
        <v>181</v>
      </c>
      <c r="CA1" s="135"/>
      <c r="CB1" s="140">
        <v>182</v>
      </c>
      <c r="CC1" s="135"/>
      <c r="CD1" s="140">
        <v>183</v>
      </c>
      <c r="CE1" s="135"/>
      <c r="CF1" s="140">
        <v>184</v>
      </c>
      <c r="CG1" s="135"/>
      <c r="CH1" s="140">
        <v>185</v>
      </c>
      <c r="CI1" s="135"/>
      <c r="CJ1" s="140">
        <v>186</v>
      </c>
      <c r="CK1" s="135"/>
      <c r="CL1" s="140">
        <v>187</v>
      </c>
      <c r="CM1" s="135"/>
      <c r="CN1" s="140">
        <v>188</v>
      </c>
    </row>
    <row r="2" spans="2:95" s="119" customFormat="1" x14ac:dyDescent="0.2"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P2" s="140"/>
      <c r="Q2" s="135"/>
      <c r="R2" s="140"/>
      <c r="S2" s="135"/>
      <c r="T2" s="140"/>
      <c r="U2" s="135"/>
      <c r="V2" s="140"/>
      <c r="W2" s="135"/>
      <c r="X2" s="140"/>
      <c r="Y2" s="135"/>
      <c r="Z2" s="140"/>
      <c r="AA2" s="135"/>
      <c r="AB2" s="140"/>
      <c r="AC2" s="135"/>
      <c r="AD2" s="140"/>
      <c r="AE2" s="135"/>
      <c r="AF2" s="140"/>
      <c r="AG2" s="135"/>
      <c r="AV2" s="140"/>
      <c r="AW2" s="135"/>
      <c r="AX2" s="140"/>
      <c r="AY2" s="135"/>
      <c r="AZ2" s="140"/>
      <c r="BA2" s="135"/>
      <c r="BB2" s="140"/>
      <c r="BC2" s="135"/>
      <c r="BD2" s="140"/>
      <c r="BE2" s="135"/>
      <c r="BG2" s="501"/>
      <c r="BJ2" s="140"/>
      <c r="BK2" s="135"/>
      <c r="BL2" s="140"/>
      <c r="BM2" s="135"/>
      <c r="BN2" s="140"/>
      <c r="BO2" s="135"/>
      <c r="BP2" s="140"/>
      <c r="BQ2" s="135"/>
      <c r="BR2" s="140"/>
      <c r="BS2" s="135"/>
      <c r="BT2" s="140"/>
      <c r="BU2" s="135"/>
      <c r="BW2" s="643"/>
      <c r="BX2" s="644"/>
      <c r="BZ2" s="140"/>
      <c r="CA2" s="135"/>
      <c r="CB2" s="140"/>
      <c r="CC2" s="135"/>
      <c r="CD2" s="140"/>
    </row>
    <row r="3" spans="2:95" s="119" customFormat="1" x14ac:dyDescent="0.2">
      <c r="D3" s="135"/>
      <c r="E3" s="135"/>
      <c r="G3" s="699"/>
      <c r="H3" s="135"/>
      <c r="I3" s="135"/>
      <c r="J3" s="140"/>
      <c r="L3" s="140"/>
      <c r="M3" s="140"/>
      <c r="P3" s="135"/>
      <c r="Q3" s="140"/>
      <c r="R3" s="135"/>
      <c r="S3" s="140"/>
      <c r="T3" s="135"/>
      <c r="U3" s="140"/>
      <c r="V3" s="135"/>
      <c r="W3" s="140"/>
      <c r="X3" s="135"/>
      <c r="Y3" s="140"/>
      <c r="Z3" s="135"/>
      <c r="AA3" s="140"/>
      <c r="AB3" s="135"/>
      <c r="AC3" s="140"/>
      <c r="AD3" s="135"/>
      <c r="AE3" s="140"/>
      <c r="AF3" s="135"/>
      <c r="AG3" s="140"/>
      <c r="AH3" s="135"/>
      <c r="AI3" s="140"/>
      <c r="AJ3" s="135"/>
      <c r="AK3" s="135"/>
      <c r="AO3" s="140"/>
      <c r="AQ3" s="135"/>
      <c r="AR3" s="135"/>
      <c r="AS3" s="135"/>
      <c r="AV3" s="135"/>
      <c r="AW3" s="140"/>
      <c r="AX3" s="135"/>
      <c r="AY3" s="140"/>
      <c r="AZ3" s="135"/>
      <c r="BA3" s="140"/>
      <c r="BB3" s="135"/>
      <c r="BC3" s="140"/>
      <c r="BD3" s="135"/>
      <c r="BE3" s="140"/>
      <c r="BF3" s="135"/>
      <c r="BG3" s="501"/>
      <c r="BJ3" s="135"/>
      <c r="BK3" s="140"/>
      <c r="BL3" s="135"/>
      <c r="BM3" s="140"/>
      <c r="BN3" s="135"/>
      <c r="BO3" s="140"/>
      <c r="BP3" s="135"/>
      <c r="BQ3" s="140"/>
      <c r="BR3" s="135"/>
      <c r="BS3" s="140"/>
      <c r="BT3" s="135"/>
      <c r="BU3" s="140"/>
      <c r="BV3" s="135"/>
      <c r="BW3" s="643"/>
      <c r="BX3" s="645"/>
      <c r="BZ3" s="135"/>
      <c r="CA3" s="140"/>
      <c r="CB3" s="135"/>
      <c r="CC3" s="140"/>
      <c r="CD3" s="135"/>
      <c r="CP3" s="135"/>
    </row>
    <row r="4" spans="2:95" s="119" customFormat="1" ht="12.75" customHeight="1" x14ac:dyDescent="0.2">
      <c r="D4" s="135"/>
      <c r="E4" s="135"/>
      <c r="G4" s="135"/>
      <c r="H4" s="135"/>
      <c r="I4" s="135"/>
      <c r="J4" s="140"/>
      <c r="L4" s="140"/>
      <c r="M4" s="140"/>
      <c r="P4" s="135"/>
      <c r="Q4" s="140"/>
      <c r="R4" s="135"/>
      <c r="S4" s="140"/>
      <c r="T4" s="135"/>
      <c r="U4" s="140"/>
      <c r="V4" s="135"/>
      <c r="W4" s="140"/>
      <c r="X4" s="135"/>
      <c r="Y4" s="140"/>
      <c r="Z4" s="135"/>
      <c r="AA4" s="140"/>
      <c r="AB4" s="135"/>
      <c r="AC4" s="140"/>
      <c r="AD4" s="135"/>
      <c r="AE4" s="140"/>
      <c r="AF4" s="135"/>
      <c r="AG4" s="140"/>
      <c r="AH4" s="135"/>
      <c r="AI4" s="140"/>
      <c r="AJ4" s="135"/>
      <c r="AK4" s="135"/>
      <c r="AO4" s="140"/>
      <c r="AQ4" s="135"/>
      <c r="AR4" s="135"/>
      <c r="AS4" s="135"/>
      <c r="AT4" s="140"/>
      <c r="AV4" s="135"/>
      <c r="AW4" s="140"/>
      <c r="AX4" s="135"/>
      <c r="AY4" s="140"/>
      <c r="AZ4" s="135"/>
      <c r="BA4" s="140"/>
      <c r="BB4" s="135"/>
      <c r="BC4" s="140"/>
      <c r="BD4" s="135"/>
      <c r="BE4" s="140"/>
      <c r="BF4" s="135"/>
      <c r="BG4" s="501"/>
      <c r="BH4" s="140"/>
      <c r="BJ4" s="135"/>
      <c r="BK4" s="140"/>
      <c r="BL4" s="135"/>
      <c r="BM4" s="140"/>
      <c r="BN4" s="135"/>
      <c r="BO4" s="140"/>
      <c r="BP4" s="135"/>
      <c r="BQ4" s="140"/>
      <c r="BR4" s="135"/>
      <c r="BS4" s="140"/>
      <c r="BT4" s="135"/>
      <c r="BU4" s="140"/>
      <c r="BV4" s="135"/>
      <c r="BW4" s="643"/>
      <c r="BX4" s="646"/>
      <c r="BZ4" s="135"/>
      <c r="CA4" s="140"/>
      <c r="CB4" s="135"/>
      <c r="CC4" s="140"/>
      <c r="CD4" s="135"/>
      <c r="CH4" s="135"/>
      <c r="CI4" s="140"/>
      <c r="CJ4" s="135"/>
      <c r="CK4" s="140"/>
      <c r="CL4" s="135"/>
      <c r="CP4" s="135"/>
    </row>
    <row r="5" spans="2:95" s="119" customFormat="1" x14ac:dyDescent="0.2">
      <c r="D5" s="483" t="s">
        <v>120</v>
      </c>
      <c r="E5" s="647"/>
      <c r="F5" s="648"/>
      <c r="G5" s="647"/>
      <c r="H5" s="648"/>
      <c r="I5" s="648"/>
      <c r="J5" s="648"/>
      <c r="K5" s="648"/>
      <c r="L5" s="648"/>
      <c r="M5" s="649"/>
      <c r="P5" s="123" t="s">
        <v>54</v>
      </c>
      <c r="Q5" s="482"/>
      <c r="R5" s="483"/>
      <c r="S5" s="482"/>
      <c r="T5" s="483"/>
      <c r="U5" s="482"/>
      <c r="V5" s="483"/>
      <c r="W5" s="482"/>
      <c r="X5" s="483"/>
      <c r="Y5" s="482"/>
      <c r="Z5" s="483"/>
      <c r="AA5" s="482"/>
      <c r="AB5" s="483"/>
      <c r="AC5" s="482"/>
      <c r="AD5" s="483"/>
      <c r="AE5" s="482"/>
      <c r="AF5" s="483"/>
      <c r="AG5" s="482"/>
      <c r="AH5" s="483"/>
      <c r="AI5" s="482"/>
      <c r="AJ5" s="485"/>
      <c r="AL5" s="140"/>
      <c r="AM5" s="140"/>
      <c r="AN5" s="140"/>
      <c r="AO5" s="482"/>
      <c r="AQ5" s="483"/>
      <c r="AR5" s="483"/>
      <c r="AS5" s="483"/>
      <c r="AT5" s="650"/>
      <c r="AV5" s="123" t="s">
        <v>286</v>
      </c>
      <c r="AW5" s="482"/>
      <c r="AX5" s="483"/>
      <c r="AY5" s="482"/>
      <c r="AZ5" s="483"/>
      <c r="BA5" s="482"/>
      <c r="BB5" s="483"/>
      <c r="BC5" s="482"/>
      <c r="BD5" s="483"/>
      <c r="BE5" s="651"/>
      <c r="BF5" s="485"/>
      <c r="BG5" s="652"/>
      <c r="BH5" s="650"/>
      <c r="BJ5" s="123" t="s">
        <v>164</v>
      </c>
      <c r="BK5" s="482"/>
      <c r="BL5" s="483"/>
      <c r="BM5" s="482"/>
      <c r="BN5" s="483"/>
      <c r="BO5" s="482"/>
      <c r="BP5" s="483"/>
      <c r="BQ5" s="482"/>
      <c r="BR5" s="483"/>
      <c r="BS5" s="482"/>
      <c r="BT5" s="483"/>
      <c r="BU5" s="651"/>
      <c r="BV5" s="485"/>
      <c r="BW5" s="653"/>
      <c r="BX5" s="646"/>
      <c r="BZ5" s="123" t="s">
        <v>165</v>
      </c>
      <c r="CA5" s="482"/>
      <c r="CB5" s="483"/>
      <c r="CC5" s="482"/>
      <c r="CD5" s="483"/>
      <c r="CE5" s="484"/>
      <c r="CF5" s="484"/>
      <c r="CG5" s="484"/>
      <c r="CH5" s="484"/>
      <c r="CI5" s="484"/>
      <c r="CJ5" s="484"/>
      <c r="CK5" s="484"/>
      <c r="CL5" s="484"/>
      <c r="CM5" s="484"/>
      <c r="CN5" s="484"/>
      <c r="CO5" s="484"/>
      <c r="CP5" s="485"/>
    </row>
    <row r="6" spans="2:95" s="119" customFormat="1" ht="64.5" thickBot="1" x14ac:dyDescent="0.25">
      <c r="D6" s="654">
        <v>1999</v>
      </c>
      <c r="E6" s="655">
        <v>2008</v>
      </c>
      <c r="F6" s="656"/>
      <c r="G6" s="654">
        <v>2013</v>
      </c>
      <c r="H6" s="576" t="s">
        <v>315</v>
      </c>
      <c r="I6" s="657" t="s">
        <v>319</v>
      </c>
      <c r="J6" s="566" t="s">
        <v>320</v>
      </c>
      <c r="K6" s="565" t="s">
        <v>321</v>
      </c>
      <c r="L6" s="566" t="s">
        <v>322</v>
      </c>
      <c r="M6" s="658"/>
      <c r="P6" s="129" t="s">
        <v>43</v>
      </c>
      <c r="Q6" s="659" t="s">
        <v>55</v>
      </c>
      <c r="R6" s="129" t="s">
        <v>44</v>
      </c>
      <c r="S6" s="659" t="s">
        <v>55</v>
      </c>
      <c r="T6" s="129" t="s">
        <v>45</v>
      </c>
      <c r="U6" s="659" t="s">
        <v>55</v>
      </c>
      <c r="V6" s="129" t="s">
        <v>46</v>
      </c>
      <c r="W6" s="659" t="s">
        <v>55</v>
      </c>
      <c r="X6" s="129" t="s">
        <v>47</v>
      </c>
      <c r="Y6" s="659" t="s">
        <v>55</v>
      </c>
      <c r="Z6" s="129" t="s">
        <v>48</v>
      </c>
      <c r="AA6" s="659" t="s">
        <v>55</v>
      </c>
      <c r="AB6" s="129" t="s">
        <v>49</v>
      </c>
      <c r="AC6" s="659" t="s">
        <v>55</v>
      </c>
      <c r="AD6" s="129" t="s">
        <v>50</v>
      </c>
      <c r="AE6" s="659" t="s">
        <v>55</v>
      </c>
      <c r="AF6" s="129" t="s">
        <v>51</v>
      </c>
      <c r="AG6" s="659" t="s">
        <v>55</v>
      </c>
      <c r="AH6" s="360" t="s">
        <v>283</v>
      </c>
      <c r="AI6" s="659" t="s">
        <v>55</v>
      </c>
      <c r="AJ6" s="486" t="s">
        <v>53</v>
      </c>
      <c r="AK6" s="660"/>
      <c r="AL6" s="661" t="s">
        <v>210</v>
      </c>
      <c r="AM6" s="661"/>
      <c r="AN6" s="661" t="s">
        <v>211</v>
      </c>
      <c r="AO6" s="661"/>
      <c r="AQ6" s="360" t="s">
        <v>261</v>
      </c>
      <c r="AR6" s="360" t="s">
        <v>262</v>
      </c>
      <c r="AS6" s="129" t="s">
        <v>263</v>
      </c>
      <c r="AT6" s="662"/>
      <c r="AV6" s="129" t="s">
        <v>86</v>
      </c>
      <c r="AW6" s="659" t="s">
        <v>55</v>
      </c>
      <c r="AX6" s="129" t="s">
        <v>87</v>
      </c>
      <c r="AY6" s="659" t="s">
        <v>55</v>
      </c>
      <c r="AZ6" s="129" t="s">
        <v>161</v>
      </c>
      <c r="BA6" s="659" t="s">
        <v>55</v>
      </c>
      <c r="BB6" s="129" t="s">
        <v>162</v>
      </c>
      <c r="BC6" s="659" t="s">
        <v>55</v>
      </c>
      <c r="BD6" s="129" t="s">
        <v>90</v>
      </c>
      <c r="BE6" s="659" t="s">
        <v>55</v>
      </c>
      <c r="BF6" s="486" t="s">
        <v>53</v>
      </c>
      <c r="BG6" s="487" t="s">
        <v>232</v>
      </c>
      <c r="BH6" s="662"/>
      <c r="BJ6" s="129" t="s">
        <v>86</v>
      </c>
      <c r="BK6" s="659" t="s">
        <v>55</v>
      </c>
      <c r="BL6" s="129" t="s">
        <v>87</v>
      </c>
      <c r="BM6" s="659" t="s">
        <v>55</v>
      </c>
      <c r="BN6" s="129" t="s">
        <v>161</v>
      </c>
      <c r="BO6" s="659" t="s">
        <v>55</v>
      </c>
      <c r="BP6" s="129" t="s">
        <v>162</v>
      </c>
      <c r="BQ6" s="659" t="s">
        <v>55</v>
      </c>
      <c r="BR6" s="129" t="s">
        <v>163</v>
      </c>
      <c r="BS6" s="659" t="s">
        <v>55</v>
      </c>
      <c r="BT6" s="129" t="s">
        <v>90</v>
      </c>
      <c r="BU6" s="659" t="s">
        <v>55</v>
      </c>
      <c r="BV6" s="486" t="s">
        <v>53</v>
      </c>
      <c r="BW6" s="663" t="s">
        <v>232</v>
      </c>
      <c r="BX6" s="646"/>
      <c r="BZ6" s="129" t="s">
        <v>151</v>
      </c>
      <c r="CA6" s="130" t="s">
        <v>55</v>
      </c>
      <c r="CB6" s="129" t="s">
        <v>152</v>
      </c>
      <c r="CC6" s="130" t="s">
        <v>55</v>
      </c>
      <c r="CD6" s="129" t="s">
        <v>153</v>
      </c>
      <c r="CE6" s="130" t="s">
        <v>55</v>
      </c>
      <c r="CF6" s="129" t="s">
        <v>154</v>
      </c>
      <c r="CG6" s="130" t="s">
        <v>55</v>
      </c>
      <c r="CH6" s="129" t="s">
        <v>155</v>
      </c>
      <c r="CI6" s="130" t="s">
        <v>55</v>
      </c>
      <c r="CJ6" s="129" t="s">
        <v>156</v>
      </c>
      <c r="CK6" s="130" t="s">
        <v>55</v>
      </c>
      <c r="CL6" s="129" t="s">
        <v>157</v>
      </c>
      <c r="CM6" s="130" t="s">
        <v>55</v>
      </c>
      <c r="CN6" s="129" t="s">
        <v>158</v>
      </c>
      <c r="CO6" s="130" t="s">
        <v>55</v>
      </c>
      <c r="CP6" s="486" t="s">
        <v>53</v>
      </c>
    </row>
    <row r="7" spans="2:95" s="119" customFormat="1" x14ac:dyDescent="0.2">
      <c r="B7" s="133">
        <v>97209</v>
      </c>
      <c r="C7" s="134" t="s">
        <v>8</v>
      </c>
      <c r="D7" s="664">
        <v>94152</v>
      </c>
      <c r="E7" s="424">
        <v>89000.000001000008</v>
      </c>
      <c r="F7" s="135"/>
      <c r="G7" s="424">
        <v>84174</v>
      </c>
      <c r="H7" s="665">
        <v>-1.1088125464282172E-2</v>
      </c>
      <c r="I7" s="424">
        <v>5688</v>
      </c>
      <c r="J7" s="666">
        <v>1.306864020467639E-2</v>
      </c>
      <c r="K7" s="664">
        <v>-10514.000001000008</v>
      </c>
      <c r="L7" s="666">
        <v>-2.4156765668958562E-2</v>
      </c>
      <c r="M7" s="667"/>
      <c r="O7" s="488" t="s">
        <v>8</v>
      </c>
      <c r="P7" s="424">
        <v>2793.840965819094</v>
      </c>
      <c r="Q7" s="142">
        <v>3.3191258177336175E-2</v>
      </c>
      <c r="R7" s="424">
        <v>2935.0775560433367</v>
      </c>
      <c r="S7" s="142">
        <v>3.486917048071065E-2</v>
      </c>
      <c r="T7" s="424">
        <v>5348.3799839535841</v>
      </c>
      <c r="U7" s="142">
        <v>6.353957259906369E-2</v>
      </c>
      <c r="V7" s="424">
        <v>7673.8680327525508</v>
      </c>
      <c r="W7" s="142">
        <v>9.1166726456537117E-2</v>
      </c>
      <c r="X7" s="424">
        <v>6837.7106623322561</v>
      </c>
      <c r="Y7" s="142">
        <v>8.1233048950177716E-2</v>
      </c>
      <c r="Z7" s="424">
        <v>13563.962169851937</v>
      </c>
      <c r="AA7" s="142">
        <v>0.16114194608610669</v>
      </c>
      <c r="AB7" s="424">
        <v>18968.569277017607</v>
      </c>
      <c r="AC7" s="142">
        <v>0.22534950551260027</v>
      </c>
      <c r="AD7" s="424">
        <v>10747.63891760463</v>
      </c>
      <c r="AE7" s="142">
        <v>0.12768359490584547</v>
      </c>
      <c r="AF7" s="424">
        <v>10533.418575146356</v>
      </c>
      <c r="AG7" s="142">
        <v>0.1251386244582218</v>
      </c>
      <c r="AH7" s="424">
        <v>4771.5338594786144</v>
      </c>
      <c r="AI7" s="142">
        <v>5.6686552373400541E-2</v>
      </c>
      <c r="AJ7" s="322">
        <v>84173.999999999956</v>
      </c>
      <c r="AK7" s="296">
        <v>0</v>
      </c>
      <c r="AL7" s="120">
        <v>25588.877200900821</v>
      </c>
      <c r="AM7" s="333">
        <v>0.30399977666382538</v>
      </c>
      <c r="AN7" s="120">
        <v>15304.952434624971</v>
      </c>
      <c r="AO7" s="142">
        <v>0.18182517683162233</v>
      </c>
      <c r="AP7" s="502"/>
      <c r="AQ7" s="424">
        <v>20990.200926757556</v>
      </c>
      <c r="AR7" s="424">
        <v>20203.819602522279</v>
      </c>
      <c r="AS7" s="323">
        <v>103.89224087180577</v>
      </c>
      <c r="AT7" s="668"/>
      <c r="AU7" s="488" t="s">
        <v>8</v>
      </c>
      <c r="AV7" s="424"/>
      <c r="AW7" s="142" t="e">
        <v>#DIV/0!</v>
      </c>
      <c r="AX7" s="424"/>
      <c r="AY7" s="142" t="e">
        <v>#DIV/0!</v>
      </c>
      <c r="AZ7" s="424"/>
      <c r="BA7" s="142" t="e">
        <v>#DIV/0!</v>
      </c>
      <c r="BB7" s="424"/>
      <c r="BC7" s="142" t="e">
        <v>#DIV/0!</v>
      </c>
      <c r="BD7" s="424"/>
      <c r="BE7" s="142" t="e">
        <v>#DIV/0!</v>
      </c>
      <c r="BF7" s="322">
        <v>0</v>
      </c>
      <c r="BG7" s="490" t="e">
        <v>#DIV/0!</v>
      </c>
      <c r="BH7" s="668"/>
      <c r="BI7" s="488" t="s">
        <v>8</v>
      </c>
      <c r="BJ7" s="424">
        <v>28314.494228176238</v>
      </c>
      <c r="BK7" s="142">
        <v>0.41195765054008382</v>
      </c>
      <c r="BL7" s="424">
        <v>10661.824303523514</v>
      </c>
      <c r="BM7" s="142">
        <v>0.15512267516260062</v>
      </c>
      <c r="BN7" s="424">
        <v>16169.666626566941</v>
      </c>
      <c r="BO7" s="142">
        <v>0.23525823275586635</v>
      </c>
      <c r="BP7" s="424">
        <v>6452.2222962706674</v>
      </c>
      <c r="BQ7" s="142">
        <v>9.387567782471444E-2</v>
      </c>
      <c r="BR7" s="323">
        <v>1813.516778493296</v>
      </c>
      <c r="BS7" s="142">
        <v>2.638550084146217E-2</v>
      </c>
      <c r="BT7" s="323">
        <v>5319.8412350591543</v>
      </c>
      <c r="BU7" s="142">
        <v>7.7400262875272519E-2</v>
      </c>
      <c r="BV7" s="322">
        <v>68731.565468089815</v>
      </c>
      <c r="BW7" s="669">
        <v>0.27354621229432341</v>
      </c>
      <c r="BX7" s="646">
        <v>0.43291967429731548</v>
      </c>
      <c r="BY7" s="488" t="s">
        <v>8</v>
      </c>
      <c r="BZ7" s="323">
        <v>86.572837641821664</v>
      </c>
      <c r="CA7" s="142">
        <v>1.2599316319553088E-3</v>
      </c>
      <c r="CB7" s="323">
        <v>2720.4891193997037</v>
      </c>
      <c r="CC7" s="142">
        <v>3.9592444804721377E-2</v>
      </c>
      <c r="CD7" s="323">
        <v>4000.3868015438984</v>
      </c>
      <c r="CE7" s="142">
        <v>5.8219344642191237E-2</v>
      </c>
      <c r="CF7" s="323">
        <v>8407.4235903436729</v>
      </c>
      <c r="CG7" s="142">
        <v>0.12235684093603164</v>
      </c>
      <c r="CH7" s="323">
        <v>13799.225368281895</v>
      </c>
      <c r="CI7" s="142">
        <v>0.20082604442180865</v>
      </c>
      <c r="CJ7" s="323">
        <v>7309.1357130996948</v>
      </c>
      <c r="CK7" s="142">
        <v>0.10637298647052586</v>
      </c>
      <c r="CL7" s="323">
        <v>16184.257379474398</v>
      </c>
      <c r="CM7" s="142">
        <v>0.23553643807391386</v>
      </c>
      <c r="CN7" s="323">
        <v>16204.838848505848</v>
      </c>
      <c r="CO7" s="142">
        <v>0.23583596901885201</v>
      </c>
      <c r="CP7" s="322">
        <v>68712.329658290939</v>
      </c>
      <c r="CQ7" s="120"/>
    </row>
    <row r="8" spans="2:95" s="119" customFormat="1" x14ac:dyDescent="0.2">
      <c r="B8" s="140">
        <v>97213</v>
      </c>
      <c r="C8" s="141" t="s">
        <v>10</v>
      </c>
      <c r="D8" s="296">
        <v>35488</v>
      </c>
      <c r="E8" s="430">
        <v>39410.000002000001</v>
      </c>
      <c r="F8" s="135"/>
      <c r="G8" s="430">
        <v>40040</v>
      </c>
      <c r="H8" s="670">
        <v>3.1769083486907768E-3</v>
      </c>
      <c r="I8" s="430">
        <v>3476</v>
      </c>
      <c r="J8" s="666">
        <v>1.752846580175569E-2</v>
      </c>
      <c r="K8" s="135">
        <v>-2846.0000020000007</v>
      </c>
      <c r="L8" s="666">
        <v>-1.4351557453064913E-2</v>
      </c>
      <c r="M8" s="667"/>
      <c r="O8" s="491" t="s">
        <v>10</v>
      </c>
      <c r="P8" s="430">
        <v>1424.4567037456795</v>
      </c>
      <c r="Q8" s="142">
        <v>3.5575841751890075E-2</v>
      </c>
      <c r="R8" s="430">
        <v>1518.0992362470879</v>
      </c>
      <c r="S8" s="142">
        <v>3.7914566339837336E-2</v>
      </c>
      <c r="T8" s="430">
        <v>2766.5723613657783</v>
      </c>
      <c r="U8" s="142">
        <v>6.9095213820324089E-2</v>
      </c>
      <c r="V8" s="430">
        <v>3945.1190885170818</v>
      </c>
      <c r="W8" s="142">
        <v>9.8529447765161815E-2</v>
      </c>
      <c r="X8" s="430">
        <v>3242.5679501213244</v>
      </c>
      <c r="Y8" s="142">
        <v>8.0983215537495559E-2</v>
      </c>
      <c r="Z8" s="430">
        <v>7037.4842603012276</v>
      </c>
      <c r="AA8" s="142">
        <v>0.17576134516236819</v>
      </c>
      <c r="AB8" s="430">
        <v>9814.1223133367785</v>
      </c>
      <c r="AC8" s="142">
        <v>0.24510794988353574</v>
      </c>
      <c r="AD8" s="430">
        <v>4518.9552196026889</v>
      </c>
      <c r="AE8" s="142">
        <v>0.11286101947059654</v>
      </c>
      <c r="AF8" s="430">
        <v>4354.6235769023133</v>
      </c>
      <c r="AG8" s="142">
        <v>0.10875683258996778</v>
      </c>
      <c r="AH8" s="430">
        <v>1417.9992898600726</v>
      </c>
      <c r="AI8" s="142">
        <v>3.5414567678822964E-2</v>
      </c>
      <c r="AJ8" s="322">
        <v>40040.000000000029</v>
      </c>
      <c r="AK8" s="296">
        <v>0</v>
      </c>
      <c r="AL8" s="120">
        <v>12896.815339996952</v>
      </c>
      <c r="AM8" s="333">
        <v>0.32209828521470885</v>
      </c>
      <c r="AN8" s="120">
        <v>5772.6228667623855</v>
      </c>
      <c r="AO8" s="142">
        <v>0.14417140026879074</v>
      </c>
      <c r="AP8" s="502"/>
      <c r="AQ8" s="430">
        <v>10773.315902775299</v>
      </c>
      <c r="AR8" s="430">
        <v>7835.5592924990797</v>
      </c>
      <c r="AS8" s="322">
        <v>137.49262178500149</v>
      </c>
      <c r="AT8" s="668"/>
      <c r="AU8" s="491" t="s">
        <v>10</v>
      </c>
      <c r="AV8" s="430"/>
      <c r="AW8" s="142" t="e">
        <v>#DIV/0!</v>
      </c>
      <c r="AX8" s="430"/>
      <c r="AY8" s="142" t="e">
        <v>#DIV/0!</v>
      </c>
      <c r="AZ8" s="430"/>
      <c r="BA8" s="142" t="e">
        <v>#DIV/0!</v>
      </c>
      <c r="BB8" s="430"/>
      <c r="BC8" s="142" t="e">
        <v>#DIV/0!</v>
      </c>
      <c r="BD8" s="430"/>
      <c r="BE8" s="142" t="e">
        <v>#DIV/0!</v>
      </c>
      <c r="BF8" s="322">
        <v>0</v>
      </c>
      <c r="BG8" s="492" t="e">
        <v>#DIV/0!</v>
      </c>
      <c r="BH8" s="668"/>
      <c r="BI8" s="491" t="s">
        <v>10</v>
      </c>
      <c r="BJ8" s="430">
        <v>15328.505715632051</v>
      </c>
      <c r="BK8" s="142">
        <v>0.47832689739640455</v>
      </c>
      <c r="BL8" s="430">
        <v>4238.5198459788235</v>
      </c>
      <c r="BM8" s="142">
        <v>0.13226325416786003</v>
      </c>
      <c r="BN8" s="430">
        <v>6573.5887312279174</v>
      </c>
      <c r="BO8" s="142">
        <v>0.2051292122598504</v>
      </c>
      <c r="BP8" s="430">
        <v>3012.6028873119808</v>
      </c>
      <c r="BQ8" s="142">
        <v>9.4008445370238863E-2</v>
      </c>
      <c r="BR8" s="322">
        <v>618.30891712129915</v>
      </c>
      <c r="BS8" s="142">
        <v>1.9294365115938936E-2</v>
      </c>
      <c r="BT8" s="322">
        <v>2274.5616286473778</v>
      </c>
      <c r="BU8" s="142">
        <v>7.0977825689707258E-2</v>
      </c>
      <c r="BV8" s="322">
        <v>32046.087725919449</v>
      </c>
      <c r="BW8" s="671">
        <v>0.21661543971683161</v>
      </c>
      <c r="BX8" s="646">
        <v>0.38940984843573545</v>
      </c>
      <c r="BY8" s="491" t="s">
        <v>10</v>
      </c>
      <c r="BZ8" s="322">
        <v>105.1346197152686</v>
      </c>
      <c r="CA8" s="142">
        <v>3.2826750005187462E-3</v>
      </c>
      <c r="CB8" s="322">
        <v>1394.6234478640879</v>
      </c>
      <c r="CC8" s="142">
        <v>4.3545080962287708E-2</v>
      </c>
      <c r="CD8" s="489">
        <v>1987.8095525134188</v>
      </c>
      <c r="CE8" s="142">
        <v>6.2066451008244698E-2</v>
      </c>
      <c r="CF8" s="489">
        <v>4467.3358485018889</v>
      </c>
      <c r="CG8" s="142">
        <v>0.13948603940846893</v>
      </c>
      <c r="CH8" s="489">
        <v>6767.0714675805075</v>
      </c>
      <c r="CI8" s="142">
        <v>0.21129192642263492</v>
      </c>
      <c r="CJ8" s="489">
        <v>3829.1628792317101</v>
      </c>
      <c r="CK8" s="142">
        <v>0.11956002019706553</v>
      </c>
      <c r="CL8" s="489">
        <v>6571.0609146844527</v>
      </c>
      <c r="CM8" s="142">
        <v>0.2051717830904734</v>
      </c>
      <c r="CN8" s="489">
        <v>6904.9193058563815</v>
      </c>
      <c r="CO8" s="142">
        <v>0.21559602391030619</v>
      </c>
      <c r="CP8" s="322">
        <v>32027.118035947711</v>
      </c>
      <c r="CQ8" s="120"/>
    </row>
    <row r="9" spans="2:95" s="119" customFormat="1" x14ac:dyDescent="0.2">
      <c r="B9" s="140">
        <v>97224</v>
      </c>
      <c r="C9" s="141" t="s">
        <v>19</v>
      </c>
      <c r="D9" s="296">
        <v>15759</v>
      </c>
      <c r="E9" s="430">
        <v>16966.000001999997</v>
      </c>
      <c r="F9" s="135"/>
      <c r="G9" s="430">
        <v>16885</v>
      </c>
      <c r="H9" s="670">
        <v>-9.5667962315615362E-4</v>
      </c>
      <c r="I9" s="430">
        <v>1021</v>
      </c>
      <c r="J9" s="666">
        <v>1.2058887297835727E-2</v>
      </c>
      <c r="K9" s="135">
        <v>-1102.000001999997</v>
      </c>
      <c r="L9" s="666">
        <v>-1.3015566920991881E-2</v>
      </c>
      <c r="M9" s="667"/>
      <c r="O9" s="491" t="s">
        <v>19</v>
      </c>
      <c r="P9" s="430">
        <v>555.44897126335138</v>
      </c>
      <c r="Q9" s="142">
        <v>3.2896000667062546E-2</v>
      </c>
      <c r="R9" s="430">
        <v>615.45995802184143</v>
      </c>
      <c r="S9" s="142">
        <v>3.6450101156164712E-2</v>
      </c>
      <c r="T9" s="430">
        <v>1126.9445914080825</v>
      </c>
      <c r="U9" s="142">
        <v>6.6742350690440155E-2</v>
      </c>
      <c r="V9" s="430">
        <v>1629.5392697436901</v>
      </c>
      <c r="W9" s="142">
        <v>9.6508100073656455E-2</v>
      </c>
      <c r="X9" s="430">
        <v>1344.4177171714434</v>
      </c>
      <c r="Y9" s="142">
        <v>7.9622014638521935E-2</v>
      </c>
      <c r="Z9" s="430">
        <v>2373.2224480981477</v>
      </c>
      <c r="AA9" s="142">
        <v>0.1405521141899998</v>
      </c>
      <c r="AB9" s="430">
        <v>4054.077137186508</v>
      </c>
      <c r="AC9" s="142">
        <v>0.24009932704687631</v>
      </c>
      <c r="AD9" s="430">
        <v>2400.7998203808288</v>
      </c>
      <c r="AE9" s="142">
        <v>0.1421853609938305</v>
      </c>
      <c r="AF9" s="430">
        <v>2068.399492822266</v>
      </c>
      <c r="AG9" s="142">
        <v>0.1224992296607797</v>
      </c>
      <c r="AH9" s="430">
        <v>716.690593903847</v>
      </c>
      <c r="AI9" s="142">
        <v>4.244540088266785E-2</v>
      </c>
      <c r="AJ9" s="322">
        <v>16885.000000000007</v>
      </c>
      <c r="AK9" s="296">
        <v>0</v>
      </c>
      <c r="AL9" s="120">
        <v>5271.8105076084084</v>
      </c>
      <c r="AM9" s="333">
        <v>0.31221856722584579</v>
      </c>
      <c r="AN9" s="120">
        <v>2785.090086726113</v>
      </c>
      <c r="AO9" s="142">
        <v>0.16494463054344755</v>
      </c>
      <c r="AP9" s="502"/>
      <c r="AQ9" s="430">
        <v>4363.099069551994</v>
      </c>
      <c r="AR9" s="430">
        <v>3912.7823173643033</v>
      </c>
      <c r="AS9" s="322">
        <v>111.50886289250637</v>
      </c>
      <c r="AT9" s="668"/>
      <c r="AU9" s="491" t="s">
        <v>19</v>
      </c>
      <c r="AV9" s="430"/>
      <c r="AW9" s="142" t="e">
        <v>#DIV/0!</v>
      </c>
      <c r="AX9" s="430"/>
      <c r="AY9" s="142" t="e">
        <v>#DIV/0!</v>
      </c>
      <c r="AZ9" s="430"/>
      <c r="BA9" s="142" t="e">
        <v>#DIV/0!</v>
      </c>
      <c r="BB9" s="430"/>
      <c r="BC9" s="142" t="e">
        <v>#DIV/0!</v>
      </c>
      <c r="BD9" s="430"/>
      <c r="BE9" s="142" t="e">
        <v>#DIV/0!</v>
      </c>
      <c r="BF9" s="322">
        <v>0</v>
      </c>
      <c r="BG9" s="492" t="e">
        <v>#DIV/0!</v>
      </c>
      <c r="BH9" s="668"/>
      <c r="BI9" s="491" t="s">
        <v>19</v>
      </c>
      <c r="BJ9" s="430">
        <v>5932.3848947504375</v>
      </c>
      <c r="BK9" s="142">
        <v>0.43569004821932683</v>
      </c>
      <c r="BL9" s="430">
        <v>1992.4015558825138</v>
      </c>
      <c r="BM9" s="142">
        <v>0.14632724365589769</v>
      </c>
      <c r="BN9" s="430">
        <v>3310.916005579279</v>
      </c>
      <c r="BO9" s="142">
        <v>0.24316243462177806</v>
      </c>
      <c r="BP9" s="430">
        <v>1240.4718364408939</v>
      </c>
      <c r="BQ9" s="142">
        <v>9.110353488896239E-2</v>
      </c>
      <c r="BR9" s="322">
        <v>208.0602722365135</v>
      </c>
      <c r="BS9" s="142">
        <v>1.5280497076895458E-2</v>
      </c>
      <c r="BT9" s="322">
        <v>931.83245109156906</v>
      </c>
      <c r="BU9" s="142">
        <v>6.8436241537139564E-2</v>
      </c>
      <c r="BV9" s="322">
        <v>13616.067015981207</v>
      </c>
      <c r="BW9" s="671">
        <v>0.25141391106171462</v>
      </c>
      <c r="BX9" s="646">
        <v>0.41798270812477545</v>
      </c>
      <c r="BY9" s="491" t="s">
        <v>19</v>
      </c>
      <c r="BZ9" s="322">
        <v>65.074403060729551</v>
      </c>
      <c r="CA9" s="142">
        <v>4.7775499027134525E-3</v>
      </c>
      <c r="CB9" s="322">
        <v>559.49460712476139</v>
      </c>
      <c r="CC9" s="142">
        <v>4.1076264707999889E-2</v>
      </c>
      <c r="CD9" s="489">
        <v>678.74573208985464</v>
      </c>
      <c r="CE9" s="142">
        <v>4.9831292394443082E-2</v>
      </c>
      <c r="CF9" s="489">
        <v>1788.0019243680538</v>
      </c>
      <c r="CG9" s="142">
        <v>0.13126925516080629</v>
      </c>
      <c r="CH9" s="489">
        <v>2601.9476540585883</v>
      </c>
      <c r="CI9" s="142">
        <v>0.19102648932349256</v>
      </c>
      <c r="CJ9" s="489">
        <v>1823.6147738263935</v>
      </c>
      <c r="CK9" s="142">
        <v>0.1338838341267671</v>
      </c>
      <c r="CL9" s="489">
        <v>3309.7225161039546</v>
      </c>
      <c r="CM9" s="142">
        <v>0.242989005524405</v>
      </c>
      <c r="CN9" s="489">
        <v>2794.2719303787076</v>
      </c>
      <c r="CO9" s="142">
        <v>0.20514630885937257</v>
      </c>
      <c r="CP9" s="322">
        <v>13620.873541011044</v>
      </c>
      <c r="CQ9" s="120"/>
    </row>
    <row r="10" spans="2:95" s="119" customFormat="1" x14ac:dyDescent="0.2">
      <c r="B10" s="140">
        <v>97229</v>
      </c>
      <c r="C10" s="144" t="s">
        <v>24</v>
      </c>
      <c r="D10" s="672">
        <v>20839</v>
      </c>
      <c r="E10" s="430">
        <v>21736.999999</v>
      </c>
      <c r="F10" s="135"/>
      <c r="G10" s="430">
        <v>19922</v>
      </c>
      <c r="H10" s="674">
        <v>-1.7287079543105044E-2</v>
      </c>
      <c r="I10" s="430">
        <v>1273</v>
      </c>
      <c r="J10" s="675">
        <v>1.2124767091183191E-2</v>
      </c>
      <c r="K10" s="135">
        <v>-3087.9999989999997</v>
      </c>
      <c r="L10" s="666">
        <v>-2.9411846634288235E-2</v>
      </c>
      <c r="M10" s="667"/>
      <c r="O10" s="493" t="s">
        <v>24</v>
      </c>
      <c r="P10" s="430">
        <v>575.28832042059207</v>
      </c>
      <c r="Q10" s="145">
        <v>2.8877036463236194E-2</v>
      </c>
      <c r="R10" s="430">
        <v>627.99025108053752</v>
      </c>
      <c r="S10" s="145">
        <v>3.152245010945371E-2</v>
      </c>
      <c r="T10" s="430">
        <v>1116.8456431533186</v>
      </c>
      <c r="U10" s="145">
        <v>5.6060919744670083E-2</v>
      </c>
      <c r="V10" s="430">
        <v>1688.3367522840995</v>
      </c>
      <c r="W10" s="145">
        <v>8.4747352288128588E-2</v>
      </c>
      <c r="X10" s="430">
        <v>1931.3455087557479</v>
      </c>
      <c r="Y10" s="145">
        <v>9.6945362350956021E-2</v>
      </c>
      <c r="Z10" s="430">
        <v>3523.1603092908181</v>
      </c>
      <c r="AA10" s="145">
        <v>0.17684772157869763</v>
      </c>
      <c r="AB10" s="430">
        <v>4330.2532286415098</v>
      </c>
      <c r="AC10" s="145">
        <v>0.21736036686284033</v>
      </c>
      <c r="AD10" s="430">
        <v>2800.1050731832474</v>
      </c>
      <c r="AE10" s="145">
        <v>0.14055341196582896</v>
      </c>
      <c r="AF10" s="430">
        <v>2382.1937834400228</v>
      </c>
      <c r="AG10" s="145">
        <v>0.11957603571127498</v>
      </c>
      <c r="AH10" s="430">
        <v>946.48112975012305</v>
      </c>
      <c r="AI10" s="145">
        <v>4.750934292491326E-2</v>
      </c>
      <c r="AJ10" s="324">
        <v>19922.000000000022</v>
      </c>
      <c r="AK10" s="296">
        <v>0</v>
      </c>
      <c r="AL10" s="120">
        <v>5939.8064756942958</v>
      </c>
      <c r="AM10" s="333">
        <v>0.29815312095644458</v>
      </c>
      <c r="AN10" s="120">
        <v>3328.6749131901461</v>
      </c>
      <c r="AO10" s="145">
        <v>0.16708537863618825</v>
      </c>
      <c r="AP10" s="502"/>
      <c r="AQ10" s="430">
        <v>4700.4510658159488</v>
      </c>
      <c r="AR10" s="430">
        <v>4632.6871902663524</v>
      </c>
      <c r="AS10" s="324">
        <v>101.46273367414</v>
      </c>
      <c r="AT10" s="668"/>
      <c r="AU10" s="493" t="s">
        <v>24</v>
      </c>
      <c r="AV10" s="430"/>
      <c r="AW10" s="145" t="e">
        <v>#DIV/0!</v>
      </c>
      <c r="AX10" s="430"/>
      <c r="AY10" s="145" t="e">
        <v>#DIV/0!</v>
      </c>
      <c r="AZ10" s="430"/>
      <c r="BA10" s="145" t="e">
        <v>#DIV/0!</v>
      </c>
      <c r="BB10" s="430"/>
      <c r="BC10" s="145" t="e">
        <v>#DIV/0!</v>
      </c>
      <c r="BD10" s="430"/>
      <c r="BE10" s="145" t="e">
        <v>#DIV/0!</v>
      </c>
      <c r="BF10" s="324">
        <v>0</v>
      </c>
      <c r="BG10" s="494" t="e">
        <v>#DIV/0!</v>
      </c>
      <c r="BH10" s="668"/>
      <c r="BI10" s="493" t="s">
        <v>24</v>
      </c>
      <c r="BJ10" s="430">
        <v>7842.047395627339</v>
      </c>
      <c r="BK10" s="145">
        <v>0.47147784185723185</v>
      </c>
      <c r="BL10" s="430">
        <v>1728.8610005955486</v>
      </c>
      <c r="BM10" s="145">
        <v>0.10394219931473861</v>
      </c>
      <c r="BN10" s="430">
        <v>3746.8508873147648</v>
      </c>
      <c r="BO10" s="145">
        <v>0.22526734167623588</v>
      </c>
      <c r="BP10" s="430">
        <v>2041.5066584211529</v>
      </c>
      <c r="BQ10" s="145">
        <v>0.12273901251684226</v>
      </c>
      <c r="BR10" s="324">
        <v>286.03707966630361</v>
      </c>
      <c r="BS10" s="145">
        <v>1.7197058141654543E-2</v>
      </c>
      <c r="BT10" s="324">
        <v>987.60461351671017</v>
      </c>
      <c r="BU10" s="145">
        <v>5.9376546493296836E-2</v>
      </c>
      <c r="BV10" s="324">
        <v>16632.907635141819</v>
      </c>
      <c r="BW10" s="676">
        <v>0.1806370857418127</v>
      </c>
      <c r="BX10" s="646">
        <v>0.42457995882802957</v>
      </c>
      <c r="BY10" s="493" t="s">
        <v>24</v>
      </c>
      <c r="BZ10" s="324">
        <v>44.419169229291271</v>
      </c>
      <c r="CA10" s="145">
        <v>2.6735607041969201E-3</v>
      </c>
      <c r="CB10" s="324">
        <v>780.70818521574108</v>
      </c>
      <c r="CC10" s="145">
        <v>4.6990314354220075E-2</v>
      </c>
      <c r="CD10" s="673">
        <v>1756.6847189698688</v>
      </c>
      <c r="CE10" s="145">
        <v>0.10573370271868968</v>
      </c>
      <c r="CF10" s="489">
        <v>2727.9190733334676</v>
      </c>
      <c r="CG10" s="145">
        <v>0.16419166241146746</v>
      </c>
      <c r="CH10" s="489">
        <v>2794.0410489833789</v>
      </c>
      <c r="CI10" s="145">
        <v>0.16817150082017174</v>
      </c>
      <c r="CJ10" s="489">
        <v>1158.6761159173871</v>
      </c>
      <c r="CK10" s="145">
        <v>6.9739956558338104E-2</v>
      </c>
      <c r="CL10" s="489">
        <v>3735.6264244832055</v>
      </c>
      <c r="CM10" s="145">
        <v>0.22484490789332343</v>
      </c>
      <c r="CN10" s="489">
        <v>3616.1615367013524</v>
      </c>
      <c r="CO10" s="145">
        <v>0.2176543945395924</v>
      </c>
      <c r="CP10" s="324">
        <v>16614.236272833696</v>
      </c>
      <c r="CQ10" s="120"/>
    </row>
    <row r="11" spans="2:95" s="147" customFormat="1" ht="13.5" thickBot="1" x14ac:dyDescent="0.25">
      <c r="C11" s="148" t="s">
        <v>34</v>
      </c>
      <c r="D11" s="149">
        <v>166238</v>
      </c>
      <c r="E11" s="436">
        <v>167113.000004</v>
      </c>
      <c r="F11" s="677"/>
      <c r="G11" s="149">
        <v>161021</v>
      </c>
      <c r="H11" s="857">
        <v>-7.3995751512140329E-3</v>
      </c>
      <c r="I11" s="436">
        <v>11458</v>
      </c>
      <c r="J11" s="337">
        <v>1.3917323051040886E-2</v>
      </c>
      <c r="K11" s="302">
        <v>-17550.000004000001</v>
      </c>
      <c r="L11" s="337">
        <v>-2.1316898202254918E-2</v>
      </c>
      <c r="M11" s="678"/>
      <c r="O11" s="495" t="s">
        <v>34</v>
      </c>
      <c r="P11" s="149">
        <v>5349.0349612487171</v>
      </c>
      <c r="Q11" s="150">
        <v>3.3219486658564515E-2</v>
      </c>
      <c r="R11" s="149">
        <v>5696.6270013928033</v>
      </c>
      <c r="S11" s="150">
        <v>3.5378161863314744E-2</v>
      </c>
      <c r="T11" s="149">
        <v>10358.742579880764</v>
      </c>
      <c r="U11" s="150">
        <v>6.4331624942589871E-2</v>
      </c>
      <c r="V11" s="149">
        <v>14936.863143297422</v>
      </c>
      <c r="W11" s="150">
        <v>9.2763447893736972E-2</v>
      </c>
      <c r="X11" s="149">
        <v>13356.041838380774</v>
      </c>
      <c r="Y11" s="150">
        <v>8.2945962566253931E-2</v>
      </c>
      <c r="Z11" s="149">
        <v>26497.829187542127</v>
      </c>
      <c r="AA11" s="150">
        <v>0.16456132546402102</v>
      </c>
      <c r="AB11" s="149">
        <v>37167.021956182398</v>
      </c>
      <c r="AC11" s="150">
        <v>0.23082096096895682</v>
      </c>
      <c r="AD11" s="149">
        <v>20467.499030771396</v>
      </c>
      <c r="AE11" s="150">
        <v>0.12711074351029614</v>
      </c>
      <c r="AF11" s="149">
        <v>19338.635428310958</v>
      </c>
      <c r="AG11" s="150">
        <v>0.12010008277374354</v>
      </c>
      <c r="AH11" s="149">
        <v>7852.7048729926573</v>
      </c>
      <c r="AI11" s="150">
        <v>4.8768203358522534E-2</v>
      </c>
      <c r="AJ11" s="325">
        <v>161021</v>
      </c>
      <c r="AK11" s="296">
        <v>0</v>
      </c>
      <c r="AL11" s="120">
        <v>49697.309524200478</v>
      </c>
      <c r="AM11" s="333">
        <v>0.30863868392445998</v>
      </c>
      <c r="AN11" s="120">
        <v>27191.340301303615</v>
      </c>
      <c r="AO11" s="150">
        <v>0.16886828613226607</v>
      </c>
      <c r="AP11" s="502"/>
      <c r="AQ11" s="149">
        <v>40827.066964900798</v>
      </c>
      <c r="AR11" s="149">
        <v>36584.848402652016</v>
      </c>
      <c r="AS11" s="325">
        <v>111.59556140716785</v>
      </c>
      <c r="AT11" s="679"/>
      <c r="AU11" s="495" t="s">
        <v>34</v>
      </c>
      <c r="AV11" s="149">
        <v>0</v>
      </c>
      <c r="AW11" s="150" t="e">
        <v>#DIV/0!</v>
      </c>
      <c r="AX11" s="149">
        <v>0</v>
      </c>
      <c r="AY11" s="150" t="e">
        <v>#DIV/0!</v>
      </c>
      <c r="AZ11" s="149">
        <v>0</v>
      </c>
      <c r="BA11" s="150" t="e">
        <v>#DIV/0!</v>
      </c>
      <c r="BB11" s="149">
        <v>0</v>
      </c>
      <c r="BC11" s="150" t="e">
        <v>#DIV/0!</v>
      </c>
      <c r="BD11" s="149">
        <v>0</v>
      </c>
      <c r="BE11" s="150" t="e">
        <v>#DIV/0!</v>
      </c>
      <c r="BF11" s="325">
        <v>0</v>
      </c>
      <c r="BG11" s="321" t="e">
        <v>#DIV/0!</v>
      </c>
      <c r="BH11" s="668"/>
      <c r="BI11" s="495" t="s">
        <v>34</v>
      </c>
      <c r="BJ11" s="149">
        <v>57417.432234186068</v>
      </c>
      <c r="BK11" s="150">
        <v>0.4382119358368205</v>
      </c>
      <c r="BL11" s="149">
        <v>18621.606705980397</v>
      </c>
      <c r="BM11" s="150">
        <v>0.14212078118953284</v>
      </c>
      <c r="BN11" s="149">
        <v>29801.0222506889</v>
      </c>
      <c r="BO11" s="150">
        <v>0.22744248814761836</v>
      </c>
      <c r="BP11" s="149">
        <v>12746.803678444696</v>
      </c>
      <c r="BQ11" s="150">
        <v>9.7284070330428241E-2</v>
      </c>
      <c r="BR11" s="149">
        <v>2925.9230475174122</v>
      </c>
      <c r="BS11" s="150">
        <v>2.2330751356706858E-2</v>
      </c>
      <c r="BT11" s="149">
        <v>9513.8399283148119</v>
      </c>
      <c r="BU11" s="150">
        <v>7.2609973138893211E-2</v>
      </c>
      <c r="BV11" s="325">
        <v>131026.62784513229</v>
      </c>
      <c r="BW11" s="680">
        <v>0.24489534541110322</v>
      </c>
      <c r="BX11" s="646">
        <v>0.41966728297364664</v>
      </c>
      <c r="BY11" s="495" t="s">
        <v>34</v>
      </c>
      <c r="BZ11" s="149">
        <v>301.20102964711111</v>
      </c>
      <c r="CA11" s="150">
        <v>2.2996911413769947E-3</v>
      </c>
      <c r="CB11" s="149">
        <v>5455.3153596042939</v>
      </c>
      <c r="CC11" s="150">
        <v>4.1651718191661816E-2</v>
      </c>
      <c r="CD11" s="149">
        <v>8423.6268051170409</v>
      </c>
      <c r="CE11" s="150">
        <v>6.4314985791016382E-2</v>
      </c>
      <c r="CF11" s="149">
        <v>17390.680436547085</v>
      </c>
      <c r="CG11" s="150">
        <v>0.13277907379434192</v>
      </c>
      <c r="CH11" s="149">
        <v>25962.285538904369</v>
      </c>
      <c r="CI11" s="150">
        <v>0.19822388433953705</v>
      </c>
      <c r="CJ11" s="149">
        <v>14120.589482075186</v>
      </c>
      <c r="CK11" s="150">
        <v>0.10781169832319304</v>
      </c>
      <c r="CL11" s="149">
        <v>29800.667234746012</v>
      </c>
      <c r="CM11" s="150">
        <v>0.22753019977110284</v>
      </c>
      <c r="CN11" s="149">
        <v>29520.191621442289</v>
      </c>
      <c r="CO11" s="150">
        <v>0.22538874864776987</v>
      </c>
      <c r="CP11" s="325">
        <v>130974.5575080834</v>
      </c>
      <c r="CQ11" s="120"/>
    </row>
    <row r="12" spans="2:95" s="119" customFormat="1" x14ac:dyDescent="0.2">
      <c r="B12" s="140">
        <v>97212</v>
      </c>
      <c r="C12" s="134" t="s">
        <v>9</v>
      </c>
      <c r="D12" s="664">
        <v>10633</v>
      </c>
      <c r="E12" s="430">
        <v>10734.000001</v>
      </c>
      <c r="F12" s="135"/>
      <c r="G12" s="430">
        <v>10012</v>
      </c>
      <c r="H12" s="681">
        <v>-1.3829856618471248E-2</v>
      </c>
      <c r="I12" s="430">
        <v>482</v>
      </c>
      <c r="J12" s="666">
        <v>9.2326743502361003E-3</v>
      </c>
      <c r="K12" s="135">
        <v>-1204.0000010000003</v>
      </c>
      <c r="L12" s="666">
        <v>-2.3062530968707348E-2</v>
      </c>
      <c r="M12" s="667"/>
      <c r="O12" s="488" t="s">
        <v>9</v>
      </c>
      <c r="P12" s="430">
        <v>261.41739891218538</v>
      </c>
      <c r="Q12" s="142">
        <v>2.6110407402335726E-2</v>
      </c>
      <c r="R12" s="430">
        <v>297.53029809202314</v>
      </c>
      <c r="S12" s="142">
        <v>2.9717368966442573E-2</v>
      </c>
      <c r="T12" s="430">
        <v>604.54406877992756</v>
      </c>
      <c r="U12" s="142">
        <v>6.0381948539745038E-2</v>
      </c>
      <c r="V12" s="430">
        <v>1003.9561246331102</v>
      </c>
      <c r="W12" s="142">
        <v>0.10027528212476128</v>
      </c>
      <c r="X12" s="430">
        <v>748.77334810058721</v>
      </c>
      <c r="Y12" s="142">
        <v>7.4787589702415794E-2</v>
      </c>
      <c r="Z12" s="430">
        <v>1277.0291437802366</v>
      </c>
      <c r="AA12" s="142">
        <v>0.12754985455256054</v>
      </c>
      <c r="AB12" s="430">
        <v>2425.3834382595742</v>
      </c>
      <c r="AC12" s="142">
        <v>0.24224764664997736</v>
      </c>
      <c r="AD12" s="430">
        <v>1432.7518912038249</v>
      </c>
      <c r="AE12" s="142">
        <v>0.14310346496242754</v>
      </c>
      <c r="AF12" s="430">
        <v>1357.0442238789722</v>
      </c>
      <c r="AG12" s="142">
        <v>0.13554177226118375</v>
      </c>
      <c r="AH12" s="430">
        <v>603.57006435956328</v>
      </c>
      <c r="AI12" s="142">
        <v>6.0284664838150523E-2</v>
      </c>
      <c r="AJ12" s="322">
        <v>10012.000000000004</v>
      </c>
      <c r="AK12" s="296">
        <v>0</v>
      </c>
      <c r="AL12" s="120">
        <v>2916.2212385178336</v>
      </c>
      <c r="AM12" s="333">
        <v>0.29127259673570038</v>
      </c>
      <c r="AN12" s="120">
        <v>1960.6142882385354</v>
      </c>
      <c r="AO12" s="142">
        <v>0.19582643709933428</v>
      </c>
      <c r="AP12" s="502"/>
      <c r="AQ12" s="430">
        <v>2435.432521967065</v>
      </c>
      <c r="AR12" s="430">
        <v>2651.8784853863372</v>
      </c>
      <c r="AS12" s="323">
        <v>91.83801352090461</v>
      </c>
      <c r="AT12" s="668"/>
      <c r="AU12" s="488" t="s">
        <v>9</v>
      </c>
      <c r="AV12" s="430"/>
      <c r="AW12" s="142" t="e">
        <v>#DIV/0!</v>
      </c>
      <c r="AX12" s="430"/>
      <c r="AY12" s="142" t="e">
        <v>#DIV/0!</v>
      </c>
      <c r="AZ12" s="430"/>
      <c r="BA12" s="142" t="e">
        <v>#DIV/0!</v>
      </c>
      <c r="BB12" s="430"/>
      <c r="BC12" s="142" t="e">
        <v>#DIV/0!</v>
      </c>
      <c r="BD12" s="430"/>
      <c r="BE12" s="142" t="e">
        <v>#DIV/0!</v>
      </c>
      <c r="BF12" s="322">
        <v>0</v>
      </c>
      <c r="BG12" s="490" t="e">
        <v>#DIV/0!</v>
      </c>
      <c r="BH12" s="668"/>
      <c r="BI12" s="488" t="s">
        <v>9</v>
      </c>
      <c r="BJ12" s="430">
        <v>3045.143545486595</v>
      </c>
      <c r="BK12" s="142">
        <v>0.36731562145306573</v>
      </c>
      <c r="BL12" s="430">
        <v>1465.3315249574277</v>
      </c>
      <c r="BM12" s="142">
        <v>0.17675329641594903</v>
      </c>
      <c r="BN12" s="430">
        <v>2278.6241060702037</v>
      </c>
      <c r="BO12" s="142">
        <v>0.27485542703549953</v>
      </c>
      <c r="BP12" s="430">
        <v>723.66057727342809</v>
      </c>
      <c r="BQ12" s="142">
        <v>8.729041199264663E-2</v>
      </c>
      <c r="BR12" s="323">
        <v>157.7621770283215</v>
      </c>
      <c r="BS12" s="142">
        <v>1.9029812956711266E-2</v>
      </c>
      <c r="BT12" s="323">
        <v>619.74226606270997</v>
      </c>
      <c r="BU12" s="142">
        <v>7.4755430146127941E-2</v>
      </c>
      <c r="BV12" s="322">
        <v>8290.2641968786847</v>
      </c>
      <c r="BW12" s="669">
        <v>0.32487299055466828</v>
      </c>
      <c r="BX12" s="646">
        <v>0.45593108213098538</v>
      </c>
      <c r="BY12" s="488" t="s">
        <v>9</v>
      </c>
      <c r="BZ12" s="323">
        <v>87.680235529566545</v>
      </c>
      <c r="CA12" s="142">
        <v>1.0575014029524092E-2</v>
      </c>
      <c r="CB12" s="323">
        <v>348.17620318602042</v>
      </c>
      <c r="CC12" s="142">
        <v>4.1993138033907362E-2</v>
      </c>
      <c r="CD12" s="489">
        <v>117.59462813990667</v>
      </c>
      <c r="CE12" s="142">
        <v>1.4182955085206639E-2</v>
      </c>
      <c r="CF12" s="489">
        <v>775.34763419578883</v>
      </c>
      <c r="CG12" s="142">
        <v>9.3513801141808073E-2</v>
      </c>
      <c r="CH12" s="489">
        <v>1646.6606287847283</v>
      </c>
      <c r="CI12" s="142">
        <v>0.19860187585138833</v>
      </c>
      <c r="CJ12" s="489">
        <v>1225.4954429757329</v>
      </c>
      <c r="CK12" s="142">
        <v>0.14780561918331203</v>
      </c>
      <c r="CL12" s="489">
        <v>2278.6241060702037</v>
      </c>
      <c r="CM12" s="142">
        <v>0.2748222760142866</v>
      </c>
      <c r="CN12" s="489">
        <v>1811.6853487374699</v>
      </c>
      <c r="CO12" s="142">
        <v>0.21850532066056716</v>
      </c>
      <c r="CP12" s="322">
        <v>8291.2642276194147</v>
      </c>
      <c r="CQ12" s="120"/>
    </row>
    <row r="13" spans="2:95" s="119" customFormat="1" x14ac:dyDescent="0.2">
      <c r="B13" s="140">
        <v>97222</v>
      </c>
      <c r="C13" s="141" t="s">
        <v>17</v>
      </c>
      <c r="D13" s="296">
        <v>21174</v>
      </c>
      <c r="E13" s="430">
        <v>23903.000000999997</v>
      </c>
      <c r="F13" s="135"/>
      <c r="G13" s="430">
        <v>23296</v>
      </c>
      <c r="H13" s="670">
        <v>-5.1312503461468095E-3</v>
      </c>
      <c r="I13" s="430">
        <v>1761</v>
      </c>
      <c r="J13" s="666">
        <v>1.4886543401446519E-2</v>
      </c>
      <c r="K13" s="135">
        <v>-2368.0000009999967</v>
      </c>
      <c r="L13" s="666">
        <v>-2.001779374759333E-2</v>
      </c>
      <c r="M13" s="667"/>
      <c r="O13" s="491" t="s">
        <v>17</v>
      </c>
      <c r="P13" s="430">
        <v>791.82379024826901</v>
      </c>
      <c r="Q13" s="142">
        <v>3.3989688798431852E-2</v>
      </c>
      <c r="R13" s="430">
        <v>1008.5292362877938</v>
      </c>
      <c r="S13" s="142">
        <v>4.3291948673068036E-2</v>
      </c>
      <c r="T13" s="430">
        <v>1594.8883846649583</v>
      </c>
      <c r="U13" s="142">
        <v>6.8461898380192177E-2</v>
      </c>
      <c r="V13" s="430">
        <v>2389.0112089051859</v>
      </c>
      <c r="W13" s="142">
        <v>0.10255027510753709</v>
      </c>
      <c r="X13" s="430">
        <v>1963.6474324263327</v>
      </c>
      <c r="Y13" s="142">
        <v>8.4291184427641275E-2</v>
      </c>
      <c r="Z13" s="430">
        <v>3766.7025918659783</v>
      </c>
      <c r="AA13" s="142">
        <v>0.16168881318106007</v>
      </c>
      <c r="AB13" s="430">
        <v>5598.9533662103177</v>
      </c>
      <c r="AC13" s="142">
        <v>0.24033968776658282</v>
      </c>
      <c r="AD13" s="430">
        <v>3004.9327659726196</v>
      </c>
      <c r="AE13" s="142">
        <v>0.12898921557231358</v>
      </c>
      <c r="AF13" s="430">
        <v>2260.663801688198</v>
      </c>
      <c r="AG13" s="142">
        <v>9.7040856871917769E-2</v>
      </c>
      <c r="AH13" s="430">
        <v>916.8474217303617</v>
      </c>
      <c r="AI13" s="142">
        <v>3.9356431221255192E-2</v>
      </c>
      <c r="AJ13" s="322">
        <v>23296.000000000018</v>
      </c>
      <c r="AK13" s="296">
        <v>0</v>
      </c>
      <c r="AL13" s="120">
        <v>7747.9000525325391</v>
      </c>
      <c r="AM13" s="333">
        <v>0.33258499538687036</v>
      </c>
      <c r="AN13" s="120">
        <v>3177.5112234185599</v>
      </c>
      <c r="AO13" s="142">
        <v>0.13639728809317297</v>
      </c>
      <c r="AP13" s="502"/>
      <c r="AQ13" s="430">
        <v>6384.8246658447479</v>
      </c>
      <c r="AR13" s="430">
        <v>4529.5407298954669</v>
      </c>
      <c r="AS13" s="322">
        <v>140.95964793304987</v>
      </c>
      <c r="AT13" s="668"/>
      <c r="AU13" s="491" t="s">
        <v>17</v>
      </c>
      <c r="AV13" s="430"/>
      <c r="AW13" s="142" t="e">
        <v>#DIV/0!</v>
      </c>
      <c r="AX13" s="430"/>
      <c r="AY13" s="142" t="e">
        <v>#DIV/0!</v>
      </c>
      <c r="AZ13" s="430"/>
      <c r="BA13" s="142" t="e">
        <v>#DIV/0!</v>
      </c>
      <c r="BB13" s="430"/>
      <c r="BC13" s="142" t="e">
        <v>#DIV/0!</v>
      </c>
      <c r="BD13" s="430"/>
      <c r="BE13" s="142" t="e">
        <v>#DIV/0!</v>
      </c>
      <c r="BF13" s="322">
        <v>0</v>
      </c>
      <c r="BG13" s="492" t="e">
        <v>#DIV/0!</v>
      </c>
      <c r="BH13" s="668"/>
      <c r="BI13" s="491" t="s">
        <v>17</v>
      </c>
      <c r="BJ13" s="430">
        <v>7668.3243763844957</v>
      </c>
      <c r="BK13" s="142">
        <v>0.41429380854936498</v>
      </c>
      <c r="BL13" s="430">
        <v>3223.2510366205393</v>
      </c>
      <c r="BM13" s="142">
        <v>0.17414142677436148</v>
      </c>
      <c r="BN13" s="430">
        <v>3846.5538993075829</v>
      </c>
      <c r="BO13" s="142">
        <v>0.20781638680312453</v>
      </c>
      <c r="BP13" s="430">
        <v>1812.9772559719215</v>
      </c>
      <c r="BQ13" s="142">
        <v>9.7949071442921878E-2</v>
      </c>
      <c r="BR13" s="322">
        <v>571.63063400482247</v>
      </c>
      <c r="BS13" s="142">
        <v>3.0883283077417844E-2</v>
      </c>
      <c r="BT13" s="322">
        <v>1386.6496582936145</v>
      </c>
      <c r="BU13" s="142">
        <v>7.4916023352809225E-2</v>
      </c>
      <c r="BV13" s="322">
        <v>18509.386860582978</v>
      </c>
      <c r="BW13" s="671">
        <v>0.29593983555141445</v>
      </c>
      <c r="BX13" s="646">
        <v>0.41156476467627345</v>
      </c>
      <c r="BY13" s="491" t="s">
        <v>17</v>
      </c>
      <c r="BZ13" s="322">
        <v>109.83629490785488</v>
      </c>
      <c r="CA13" s="142">
        <v>5.9346751488169166E-3</v>
      </c>
      <c r="CB13" s="322">
        <v>726.63035720202129</v>
      </c>
      <c r="CC13" s="142">
        <v>3.9261294519088899E-2</v>
      </c>
      <c r="CD13" s="489">
        <v>755.61348737662195</v>
      </c>
      <c r="CE13" s="142">
        <v>4.0827311130687362E-2</v>
      </c>
      <c r="CF13" s="489">
        <v>2182.433559479211</v>
      </c>
      <c r="CG13" s="142">
        <v>0.11792125927273119</v>
      </c>
      <c r="CH13" s="489">
        <v>3754.082267278061</v>
      </c>
      <c r="CI13" s="142">
        <v>0.20284058886837128</v>
      </c>
      <c r="CJ13" s="489">
        <v>2687.2116797152889</v>
      </c>
      <c r="CK13" s="142">
        <v>0.14519543279018959</v>
      </c>
      <c r="CL13" s="489">
        <v>3839.5538523794166</v>
      </c>
      <c r="CM13" s="142">
        <v>0.20745878991436023</v>
      </c>
      <c r="CN13" s="489">
        <v>4452.1881406254806</v>
      </c>
      <c r="CO13" s="142">
        <v>0.24056064835575458</v>
      </c>
      <c r="CP13" s="322">
        <v>18507.549638963956</v>
      </c>
      <c r="CQ13" s="120"/>
    </row>
    <row r="14" spans="2:95" s="119" customFormat="1" x14ac:dyDescent="0.2">
      <c r="B14" s="140">
        <v>97228</v>
      </c>
      <c r="C14" s="141" t="s">
        <v>23</v>
      </c>
      <c r="D14" s="296">
        <v>20087</v>
      </c>
      <c r="E14" s="430">
        <v>19056</v>
      </c>
      <c r="F14" s="135"/>
      <c r="G14" s="430">
        <v>17188</v>
      </c>
      <c r="H14" s="670">
        <v>-2.0422682802406E-2</v>
      </c>
      <c r="I14" s="430">
        <v>1166</v>
      </c>
      <c r="J14" s="666">
        <v>1.2747777380945074E-2</v>
      </c>
      <c r="K14" s="135">
        <v>-3034</v>
      </c>
      <c r="L14" s="666">
        <v>-3.3170460183351069E-2</v>
      </c>
      <c r="M14" s="667"/>
      <c r="O14" s="491" t="s">
        <v>23</v>
      </c>
      <c r="P14" s="430">
        <v>458.29104882093355</v>
      </c>
      <c r="Q14" s="142">
        <v>2.6663430813412464E-2</v>
      </c>
      <c r="R14" s="430">
        <v>553.43459657375547</v>
      </c>
      <c r="S14" s="142">
        <v>3.2198894378272946E-2</v>
      </c>
      <c r="T14" s="430">
        <v>966.7857085858808</v>
      </c>
      <c r="U14" s="142">
        <v>5.624771402058882E-2</v>
      </c>
      <c r="V14" s="430">
        <v>1735.8818647748733</v>
      </c>
      <c r="W14" s="142">
        <v>0.1009938250392642</v>
      </c>
      <c r="X14" s="430">
        <v>1294.9047657779561</v>
      </c>
      <c r="Y14" s="142">
        <v>7.5337722002440988E-2</v>
      </c>
      <c r="Z14" s="430">
        <v>2195.9499084738031</v>
      </c>
      <c r="AA14" s="142">
        <v>0.12776064163799178</v>
      </c>
      <c r="AB14" s="430">
        <v>4255.8447936140765</v>
      </c>
      <c r="AC14" s="142">
        <v>0.24760558492053034</v>
      </c>
      <c r="AD14" s="430">
        <v>2162.2847941547693</v>
      </c>
      <c r="AE14" s="142">
        <v>0.12580200105624673</v>
      </c>
      <c r="AF14" s="430">
        <v>2486.8201250816855</v>
      </c>
      <c r="AG14" s="142">
        <v>0.1446835073936284</v>
      </c>
      <c r="AH14" s="430">
        <v>1077.8023941422678</v>
      </c>
      <c r="AI14" s="142">
        <v>6.27066787376232E-2</v>
      </c>
      <c r="AJ14" s="322">
        <v>17188.000000000004</v>
      </c>
      <c r="AK14" s="296">
        <v>0</v>
      </c>
      <c r="AL14" s="120">
        <v>5009.2979845333994</v>
      </c>
      <c r="AM14" s="333">
        <v>0.29144158625397942</v>
      </c>
      <c r="AN14" s="120">
        <v>3564.6225192239535</v>
      </c>
      <c r="AO14" s="142">
        <v>0.2073901861312516</v>
      </c>
      <c r="AP14" s="502"/>
      <c r="AQ14" s="430">
        <v>4147.6912886676409</v>
      </c>
      <c r="AR14" s="430">
        <v>4513.6945181952642</v>
      </c>
      <c r="AS14" s="322">
        <v>91.89127159465005</v>
      </c>
      <c r="AT14" s="668"/>
      <c r="AU14" s="491" t="s">
        <v>23</v>
      </c>
      <c r="AV14" s="430"/>
      <c r="AW14" s="142" t="e">
        <v>#DIV/0!</v>
      </c>
      <c r="AX14" s="430"/>
      <c r="AY14" s="142" t="e">
        <v>#DIV/0!</v>
      </c>
      <c r="AZ14" s="430"/>
      <c r="BA14" s="142" t="e">
        <v>#DIV/0!</v>
      </c>
      <c r="BB14" s="430"/>
      <c r="BC14" s="142" t="e">
        <v>#DIV/0!</v>
      </c>
      <c r="BD14" s="430"/>
      <c r="BE14" s="142" t="e">
        <v>#DIV/0!</v>
      </c>
      <c r="BF14" s="322">
        <v>0</v>
      </c>
      <c r="BG14" s="492" t="e">
        <v>#DIV/0!</v>
      </c>
      <c r="BH14" s="668"/>
      <c r="BI14" s="491" t="s">
        <v>23</v>
      </c>
      <c r="BJ14" s="430">
        <v>4689.7495414425093</v>
      </c>
      <c r="BK14" s="142">
        <v>0.32933520850360581</v>
      </c>
      <c r="BL14" s="430">
        <v>2714.8640721168485</v>
      </c>
      <c r="BM14" s="142">
        <v>0.1906499094138269</v>
      </c>
      <c r="BN14" s="430">
        <v>3995.2111745331167</v>
      </c>
      <c r="BO14" s="142">
        <v>0.2805616149761565</v>
      </c>
      <c r="BP14" s="430">
        <v>1242.4203326217678</v>
      </c>
      <c r="BQ14" s="142">
        <v>8.7248317991679508E-2</v>
      </c>
      <c r="BR14" s="322">
        <v>360.51174707664802</v>
      </c>
      <c r="BS14" s="142">
        <v>2.5316748867353678E-2</v>
      </c>
      <c r="BT14" s="322">
        <v>1237.292238258947</v>
      </c>
      <c r="BU14" s="142">
        <v>8.6888200247377478E-2</v>
      </c>
      <c r="BV14" s="322">
        <v>14240.049106049839</v>
      </c>
      <c r="BW14" s="671">
        <v>0.36664493433463952</v>
      </c>
      <c r="BX14" s="646">
        <v>0.48001488208256715</v>
      </c>
      <c r="BY14" s="491" t="s">
        <v>23</v>
      </c>
      <c r="BZ14" s="322">
        <v>180.33705131207975</v>
      </c>
      <c r="CA14" s="142">
        <v>1.2663185848123456E-2</v>
      </c>
      <c r="CB14" s="322">
        <v>490.84395605827137</v>
      </c>
      <c r="CC14" s="142">
        <v>3.4466839691404461E-2</v>
      </c>
      <c r="CD14" s="489">
        <v>200.40461846162279</v>
      </c>
      <c r="CE14" s="142">
        <v>1.4072321300241932E-2</v>
      </c>
      <c r="CF14" s="489">
        <v>1187.2465338198717</v>
      </c>
      <c r="CG14" s="142">
        <v>8.3367912450137527E-2</v>
      </c>
      <c r="CH14" s="489">
        <v>2406.0362435886186</v>
      </c>
      <c r="CI14" s="142">
        <v>0.16895077239095696</v>
      </c>
      <c r="CJ14" s="489">
        <v>2108.3348670297078</v>
      </c>
      <c r="CK14" s="142">
        <v>0.14804631692171558</v>
      </c>
      <c r="CL14" s="489">
        <v>3996.2111595225442</v>
      </c>
      <c r="CM14" s="142">
        <v>0.28061213285452663</v>
      </c>
      <c r="CN14" s="489">
        <v>3671.6346612465454</v>
      </c>
      <c r="CO14" s="142">
        <v>0.25782051854289356</v>
      </c>
      <c r="CP14" s="322">
        <v>14241.04909103926</v>
      </c>
      <c r="CQ14" s="120"/>
    </row>
    <row r="15" spans="2:95" s="119" customFormat="1" x14ac:dyDescent="0.2">
      <c r="B15" s="140">
        <v>97230</v>
      </c>
      <c r="C15" s="144" t="s">
        <v>25</v>
      </c>
      <c r="D15" s="672">
        <v>12883</v>
      </c>
      <c r="E15" s="430">
        <v>13802</v>
      </c>
      <c r="F15" s="135"/>
      <c r="G15" s="430">
        <v>13253</v>
      </c>
      <c r="H15" s="674">
        <v>-8.0850521822936061E-3</v>
      </c>
      <c r="I15" s="430">
        <v>1023</v>
      </c>
      <c r="J15" s="675">
        <v>1.5065589039137267E-2</v>
      </c>
      <c r="K15" s="135">
        <v>-1572</v>
      </c>
      <c r="L15" s="675">
        <v>-2.315064122143087E-2</v>
      </c>
      <c r="M15" s="667"/>
      <c r="O15" s="493" t="s">
        <v>25</v>
      </c>
      <c r="P15" s="430">
        <v>422.38131286098519</v>
      </c>
      <c r="Q15" s="145">
        <v>3.1870618943709732E-2</v>
      </c>
      <c r="R15" s="430">
        <v>522.74018181182282</v>
      </c>
      <c r="S15" s="145">
        <v>3.9443158666854501E-2</v>
      </c>
      <c r="T15" s="430">
        <v>928.24418658375942</v>
      </c>
      <c r="U15" s="145">
        <v>7.0040306842508046E-2</v>
      </c>
      <c r="V15" s="430">
        <v>1377.9977847795508</v>
      </c>
      <c r="W15" s="145">
        <v>0.10397629101181245</v>
      </c>
      <c r="X15" s="430">
        <v>906.98367268659013</v>
      </c>
      <c r="Y15" s="145">
        <v>6.8436102971899934E-2</v>
      </c>
      <c r="Z15" s="430">
        <v>1937.868283064226</v>
      </c>
      <c r="AA15" s="145">
        <v>0.14622110337766736</v>
      </c>
      <c r="AB15" s="430">
        <v>3194.4671479818635</v>
      </c>
      <c r="AC15" s="145">
        <v>0.24103728574525485</v>
      </c>
      <c r="AD15" s="430">
        <v>1659.8321929501599</v>
      </c>
      <c r="AE15" s="145">
        <v>0.12524199750623705</v>
      </c>
      <c r="AF15" s="430">
        <v>1670.5527567759354</v>
      </c>
      <c r="AG15" s="145">
        <v>0.12605091351210557</v>
      </c>
      <c r="AH15" s="430">
        <v>631.93248050510897</v>
      </c>
      <c r="AI15" s="145">
        <v>4.7682221421950409E-2</v>
      </c>
      <c r="AJ15" s="324">
        <v>13253.000000000004</v>
      </c>
      <c r="AK15" s="296">
        <v>0</v>
      </c>
      <c r="AL15" s="120">
        <v>4158.3471387227082</v>
      </c>
      <c r="AM15" s="333">
        <v>0.31376647843678468</v>
      </c>
      <c r="AN15" s="120">
        <v>2302.4852372810446</v>
      </c>
      <c r="AO15" s="145">
        <v>0.17373313493405598</v>
      </c>
      <c r="AP15" s="502"/>
      <c r="AQ15" s="430">
        <v>3551.0319180212709</v>
      </c>
      <c r="AR15" s="430">
        <v>3056.6110679701551</v>
      </c>
      <c r="AS15" s="322">
        <v>116.17545834444198</v>
      </c>
      <c r="AT15" s="668"/>
      <c r="AU15" s="493" t="s">
        <v>25</v>
      </c>
      <c r="AV15" s="430"/>
      <c r="AW15" s="145" t="e">
        <v>#DIV/0!</v>
      </c>
      <c r="AX15" s="430"/>
      <c r="AY15" s="145" t="e">
        <v>#DIV/0!</v>
      </c>
      <c r="AZ15" s="430"/>
      <c r="BA15" s="145" t="e">
        <v>#DIV/0!</v>
      </c>
      <c r="BB15" s="430"/>
      <c r="BC15" s="145" t="e">
        <v>#DIV/0!</v>
      </c>
      <c r="BD15" s="430"/>
      <c r="BE15" s="145" t="e">
        <v>#DIV/0!</v>
      </c>
      <c r="BF15" s="324">
        <v>0</v>
      </c>
      <c r="BG15" s="494" t="e">
        <v>#DIV/0!</v>
      </c>
      <c r="BH15" s="668"/>
      <c r="BI15" s="493" t="s">
        <v>25</v>
      </c>
      <c r="BJ15" s="430">
        <v>4341.3836154126902</v>
      </c>
      <c r="BK15" s="145">
        <v>0.41049843326863106</v>
      </c>
      <c r="BL15" s="430">
        <v>1660.8546034309406</v>
      </c>
      <c r="BM15" s="145">
        <v>0.15704168831682136</v>
      </c>
      <c r="BN15" s="430">
        <v>2684.5021912014809</v>
      </c>
      <c r="BO15" s="145">
        <v>0.25383242791127103</v>
      </c>
      <c r="BP15" s="430">
        <v>949.13488960425695</v>
      </c>
      <c r="BQ15" s="145">
        <v>8.974521020439831E-2</v>
      </c>
      <c r="BR15" s="322">
        <v>138.85173765166562</v>
      </c>
      <c r="BS15" s="145">
        <v>1.3129091048365574E-2</v>
      </c>
      <c r="BT15" s="322">
        <v>801.15648275050023</v>
      </c>
      <c r="BU15" s="145">
        <v>7.5753149250512575E-2</v>
      </c>
      <c r="BV15" s="324">
        <v>10575.883520051535</v>
      </c>
      <c r="BW15" s="676">
        <v>0.27670587918633371</v>
      </c>
      <c r="BX15" s="646">
        <v>0.43245987841454747</v>
      </c>
      <c r="BY15" s="493" t="s">
        <v>25</v>
      </c>
      <c r="BZ15" s="322">
        <v>89.839442074790355</v>
      </c>
      <c r="CA15" s="145">
        <v>8.4976891712797119E-3</v>
      </c>
      <c r="CB15" s="322">
        <v>368.10306486475372</v>
      </c>
      <c r="CC15" s="145">
        <v>3.4817952515912153E-2</v>
      </c>
      <c r="CD15" s="673">
        <v>623.61934728107167</v>
      </c>
      <c r="CE15" s="145">
        <v>5.8986601563923956E-2</v>
      </c>
      <c r="CF15" s="489">
        <v>1349.4382667186005</v>
      </c>
      <c r="CG15" s="145">
        <v>0.1276400062331072</v>
      </c>
      <c r="CH15" s="489">
        <v>2112.9711309488644</v>
      </c>
      <c r="CI15" s="145">
        <v>0.1998606790516704</v>
      </c>
      <c r="CJ15" s="489">
        <v>1168.1653123815565</v>
      </c>
      <c r="CK15" s="145">
        <v>0.11049384875994066</v>
      </c>
      <c r="CL15" s="489">
        <v>2676.101906690792</v>
      </c>
      <c r="CM15" s="145">
        <v>0.25312581721952326</v>
      </c>
      <c r="CN15" s="489">
        <v>2183.981842584054</v>
      </c>
      <c r="CO15" s="145">
        <v>0.2065774054846426</v>
      </c>
      <c r="CP15" s="324">
        <v>10572.220313544483</v>
      </c>
      <c r="CQ15" s="120"/>
    </row>
    <row r="16" spans="2:95" s="147" customFormat="1" x14ac:dyDescent="0.2">
      <c r="C16" s="153" t="s">
        <v>35</v>
      </c>
      <c r="D16" s="154">
        <v>64777</v>
      </c>
      <c r="E16" s="440">
        <v>67495.000002000001</v>
      </c>
      <c r="F16" s="677"/>
      <c r="G16" s="440">
        <v>63749</v>
      </c>
      <c r="H16" s="682">
        <v>-1.1355043955443622E-2</v>
      </c>
      <c r="I16" s="440">
        <v>4432</v>
      </c>
      <c r="J16" s="338">
        <v>1.3434478052230959E-2</v>
      </c>
      <c r="K16" s="304">
        <v>-8178.0000020000007</v>
      </c>
      <c r="L16" s="338">
        <v>-2.4789522007674581E-2</v>
      </c>
      <c r="M16" s="678"/>
      <c r="O16" s="496" t="s">
        <v>35</v>
      </c>
      <c r="P16" s="858">
        <v>1933.9135508423731</v>
      </c>
      <c r="Q16" s="155">
        <v>3.0336374701444294E-2</v>
      </c>
      <c r="R16" s="858">
        <v>2382.2343127653949</v>
      </c>
      <c r="S16" s="155">
        <v>3.7368967556595307E-2</v>
      </c>
      <c r="T16" s="858">
        <v>4094.4623486145265</v>
      </c>
      <c r="U16" s="155">
        <v>6.4227867866390453E-2</v>
      </c>
      <c r="V16" s="858">
        <v>6506.8469830927197</v>
      </c>
      <c r="W16" s="155">
        <v>0.10206978906481227</v>
      </c>
      <c r="X16" s="858">
        <v>4914.309218991466</v>
      </c>
      <c r="Y16" s="155">
        <v>7.7088412665162809E-2</v>
      </c>
      <c r="Z16" s="858">
        <v>9177.5499271842455</v>
      </c>
      <c r="AA16" s="155">
        <v>0.14396382574133307</v>
      </c>
      <c r="AB16" s="858">
        <v>15474.648746065832</v>
      </c>
      <c r="AC16" s="155">
        <v>0.24274339591312533</v>
      </c>
      <c r="AD16" s="858">
        <v>8259.8016442813732</v>
      </c>
      <c r="AE16" s="155">
        <v>0.12956754842085946</v>
      </c>
      <c r="AF16" s="858">
        <v>7775.0809074247909</v>
      </c>
      <c r="AG16" s="155">
        <v>0.12196396661006115</v>
      </c>
      <c r="AH16" s="858">
        <v>3230.1523607373019</v>
      </c>
      <c r="AI16" s="155">
        <v>5.066985146021586E-2</v>
      </c>
      <c r="AJ16" s="326">
        <v>63749.000000000022</v>
      </c>
      <c r="AK16" s="296">
        <v>0</v>
      </c>
      <c r="AL16" s="120">
        <v>19831.766414306476</v>
      </c>
      <c r="AM16" s="333">
        <v>0.31109141185440514</v>
      </c>
      <c r="AN16" s="120">
        <v>11005.233268162094</v>
      </c>
      <c r="AO16" s="155">
        <v>0.172633818070277</v>
      </c>
      <c r="AP16" s="502"/>
      <c r="AQ16" s="858">
        <v>16518.980394500726</v>
      </c>
      <c r="AR16" s="858">
        <v>14751.724801447224</v>
      </c>
      <c r="AS16" s="326">
        <v>111.97999296245089</v>
      </c>
      <c r="AT16" s="679"/>
      <c r="AU16" s="496" t="s">
        <v>35</v>
      </c>
      <c r="AV16" s="858">
        <v>0</v>
      </c>
      <c r="AW16" s="155" t="e">
        <v>#DIV/0!</v>
      </c>
      <c r="AX16" s="858">
        <v>0</v>
      </c>
      <c r="AY16" s="155" t="e">
        <v>#DIV/0!</v>
      </c>
      <c r="AZ16" s="858">
        <v>0</v>
      </c>
      <c r="BA16" s="155" t="e">
        <v>#DIV/0!</v>
      </c>
      <c r="BB16" s="858">
        <v>0</v>
      </c>
      <c r="BC16" s="155" t="e">
        <v>#DIV/0!</v>
      </c>
      <c r="BD16" s="858">
        <v>0</v>
      </c>
      <c r="BE16" s="155" t="e">
        <v>#DIV/0!</v>
      </c>
      <c r="BF16" s="326">
        <v>0</v>
      </c>
      <c r="BG16" s="321" t="e">
        <v>#DIV/0!</v>
      </c>
      <c r="BH16" s="668"/>
      <c r="BI16" s="496" t="s">
        <v>35</v>
      </c>
      <c r="BJ16" s="858">
        <v>19744.601078726293</v>
      </c>
      <c r="BK16" s="155">
        <v>0.38253177954498174</v>
      </c>
      <c r="BL16" s="858">
        <v>9064.3012371257555</v>
      </c>
      <c r="BM16" s="155">
        <v>0.17561171627343775</v>
      </c>
      <c r="BN16" s="858">
        <v>12804.891371112386</v>
      </c>
      <c r="BO16" s="155">
        <v>0.24808188646310123</v>
      </c>
      <c r="BP16" s="858">
        <v>4728.1930554713745</v>
      </c>
      <c r="BQ16" s="155">
        <v>9.1603983100496555E-2</v>
      </c>
      <c r="BR16" s="858">
        <v>1228.7562957614577</v>
      </c>
      <c r="BS16" s="155">
        <v>2.3805916897007885E-2</v>
      </c>
      <c r="BT16" s="858">
        <v>4044.8406453657722</v>
      </c>
      <c r="BU16" s="155">
        <v>7.8364717720974836E-2</v>
      </c>
      <c r="BV16" s="326">
        <v>51615.58368356304</v>
      </c>
      <c r="BW16" s="680">
        <v>0.31463542545798906</v>
      </c>
      <c r="BX16" s="646">
        <v>0.44185650418158051</v>
      </c>
      <c r="BY16" s="496" t="s">
        <v>35</v>
      </c>
      <c r="BZ16" s="858">
        <v>467.69302382429146</v>
      </c>
      <c r="CA16" s="155">
        <v>9.0616962963315662E-3</v>
      </c>
      <c r="CB16" s="858">
        <v>1933.7535813110671</v>
      </c>
      <c r="CC16" s="155">
        <v>3.7467070863061842E-2</v>
      </c>
      <c r="CD16" s="858">
        <v>1697.2320812592232</v>
      </c>
      <c r="CE16" s="155">
        <v>3.2884393996306188E-2</v>
      </c>
      <c r="CF16" s="858">
        <v>5494.4659942134713</v>
      </c>
      <c r="CG16" s="155">
        <v>0.10645696987943389</v>
      </c>
      <c r="CH16" s="858">
        <v>9919.7502706002724</v>
      </c>
      <c r="CI16" s="155">
        <v>0.19219821487310321</v>
      </c>
      <c r="CJ16" s="858">
        <v>7189.207302102287</v>
      </c>
      <c r="CK16" s="155">
        <v>0.13929310437500803</v>
      </c>
      <c r="CL16" s="858">
        <v>12790.491024662957</v>
      </c>
      <c r="CM16" s="155">
        <v>0.24781970062053885</v>
      </c>
      <c r="CN16" s="858">
        <v>12119.489993193551</v>
      </c>
      <c r="CO16" s="155">
        <v>0.23481884909621648</v>
      </c>
      <c r="CP16" s="326">
        <v>51612.083271167117</v>
      </c>
      <c r="CQ16" s="120"/>
    </row>
    <row r="17" spans="2:95" s="119" customFormat="1" x14ac:dyDescent="0.2">
      <c r="B17" s="140">
        <v>97201</v>
      </c>
      <c r="C17" s="158" t="s">
        <v>32</v>
      </c>
      <c r="D17" s="683">
        <v>1761</v>
      </c>
      <c r="E17" s="430">
        <v>1691.0000009999999</v>
      </c>
      <c r="F17" s="135"/>
      <c r="G17" s="430">
        <v>1830</v>
      </c>
      <c r="H17" s="685">
        <v>1.5924646189145353E-2</v>
      </c>
      <c r="I17" s="430">
        <v>44</v>
      </c>
      <c r="J17" s="686">
        <v>5.040895232829426E-3</v>
      </c>
      <c r="K17" s="135">
        <v>94.999999000000116</v>
      </c>
      <c r="L17" s="686">
        <v>1.0883750956315927E-2</v>
      </c>
      <c r="M17" s="667"/>
      <c r="O17" s="497" t="s">
        <v>32</v>
      </c>
      <c r="P17" s="430">
        <v>55.750935328701246</v>
      </c>
      <c r="Q17" s="159">
        <v>3.0464991982896844E-2</v>
      </c>
      <c r="R17" s="430">
        <v>69.444147514698045</v>
      </c>
      <c r="S17" s="159">
        <v>3.7947621592731157E-2</v>
      </c>
      <c r="T17" s="430">
        <v>122.26082308925712</v>
      </c>
      <c r="U17" s="159">
        <v>6.6809192944949219E-2</v>
      </c>
      <c r="V17" s="430">
        <v>197.57349011223954</v>
      </c>
      <c r="W17" s="159">
        <v>0.10796365579903797</v>
      </c>
      <c r="X17" s="430">
        <v>116.39230358097278</v>
      </c>
      <c r="Y17" s="159">
        <v>6.3602351683591657E-2</v>
      </c>
      <c r="Z17" s="430">
        <v>214.20096205237846</v>
      </c>
      <c r="AA17" s="159">
        <v>0.11704970603955103</v>
      </c>
      <c r="AB17" s="430">
        <v>446.00748262960997</v>
      </c>
      <c r="AC17" s="159">
        <v>0.24371993586317475</v>
      </c>
      <c r="AD17" s="430">
        <v>251.36825227151263</v>
      </c>
      <c r="AE17" s="159">
        <v>0.1373597006948156</v>
      </c>
      <c r="AF17" s="430">
        <v>248.43399251737048</v>
      </c>
      <c r="AG17" s="159">
        <v>0.13575628006413681</v>
      </c>
      <c r="AH17" s="430">
        <v>108.56761090326033</v>
      </c>
      <c r="AI17" s="159">
        <v>5.9326563335114914E-2</v>
      </c>
      <c r="AJ17" s="327">
        <v>1830.0000000000007</v>
      </c>
      <c r="AK17" s="296">
        <v>0</v>
      </c>
      <c r="AL17" s="120">
        <v>561.42169962586877</v>
      </c>
      <c r="AM17" s="333">
        <v>0.30678781400320687</v>
      </c>
      <c r="AN17" s="120">
        <v>357.00160342063083</v>
      </c>
      <c r="AO17" s="159">
        <v>0.19508284339925172</v>
      </c>
      <c r="AP17" s="502"/>
      <c r="AQ17" s="430">
        <v>484.15285943345816</v>
      </c>
      <c r="AR17" s="430">
        <v>478.28433992517387</v>
      </c>
      <c r="AS17" s="322">
        <v>101.22699386503066</v>
      </c>
      <c r="AT17" s="668"/>
      <c r="AU17" s="497" t="s">
        <v>32</v>
      </c>
      <c r="AV17" s="430"/>
      <c r="AW17" s="159" t="e">
        <v>#DIV/0!</v>
      </c>
      <c r="AX17" s="430"/>
      <c r="AY17" s="159" t="e">
        <v>#DIV/0!</v>
      </c>
      <c r="AZ17" s="430"/>
      <c r="BA17" s="159" t="e">
        <v>#DIV/0!</v>
      </c>
      <c r="BB17" s="430"/>
      <c r="BC17" s="159" t="e">
        <v>#DIV/0!</v>
      </c>
      <c r="BD17" s="430"/>
      <c r="BE17" s="159" t="e">
        <v>#DIV/0!</v>
      </c>
      <c r="BF17" s="327">
        <v>0</v>
      </c>
      <c r="BG17" s="490" t="e">
        <v>#DIV/0!</v>
      </c>
      <c r="BH17" s="668"/>
      <c r="BI17" s="497" t="s">
        <v>32</v>
      </c>
      <c r="BJ17" s="430">
        <v>534.03527525387506</v>
      </c>
      <c r="BK17" s="159">
        <v>0.36087243886318571</v>
      </c>
      <c r="BL17" s="430">
        <v>244.52164617851426</v>
      </c>
      <c r="BM17" s="159">
        <v>0.16523463317911435</v>
      </c>
      <c r="BN17" s="430">
        <v>414.70871191876017</v>
      </c>
      <c r="BO17" s="159">
        <v>0.28023793787177798</v>
      </c>
      <c r="BP17" s="430">
        <v>117.37039016568684</v>
      </c>
      <c r="BQ17" s="159">
        <v>7.9312623925974893E-2</v>
      </c>
      <c r="BR17" s="322">
        <v>21.517904863709255</v>
      </c>
      <c r="BS17" s="159">
        <v>1.4540647719762064E-2</v>
      </c>
      <c r="BT17" s="322">
        <v>147.69107429182262</v>
      </c>
      <c r="BU17" s="159">
        <v>9.980171844018508E-2</v>
      </c>
      <c r="BV17" s="327">
        <v>1479.8450026723681</v>
      </c>
      <c r="BW17" s="669">
        <v>0.314070351758794</v>
      </c>
      <c r="BX17" s="646">
        <v>0.47389292795769999</v>
      </c>
      <c r="BY17" s="497" t="s">
        <v>32</v>
      </c>
      <c r="BZ17" s="322">
        <v>9.7808658471405607</v>
      </c>
      <c r="CA17" s="159">
        <v>6.6006600660066016E-3</v>
      </c>
      <c r="CB17" s="322">
        <v>48.904329235702804</v>
      </c>
      <c r="CC17" s="159">
        <v>3.3003300330033007E-2</v>
      </c>
      <c r="CD17" s="684">
        <v>9.7808658471405607</v>
      </c>
      <c r="CE17" s="159">
        <v>6.6006600660066016E-3</v>
      </c>
      <c r="CF17" s="489">
        <v>102.69909139497588</v>
      </c>
      <c r="CG17" s="159">
        <v>6.9306930693069313E-2</v>
      </c>
      <c r="CH17" s="489">
        <v>273.86424371993564</v>
      </c>
      <c r="CI17" s="159">
        <v>0.18481848184818481</v>
      </c>
      <c r="CJ17" s="489">
        <v>288.53554249064649</v>
      </c>
      <c r="CK17" s="159">
        <v>0.19471947194719472</v>
      </c>
      <c r="CL17" s="489">
        <v>430.35809727418462</v>
      </c>
      <c r="CM17" s="159">
        <v>0.29042904290429045</v>
      </c>
      <c r="CN17" s="489">
        <v>317.87814003206825</v>
      </c>
      <c r="CO17" s="159">
        <v>0.21452145214521456</v>
      </c>
      <c r="CP17" s="327">
        <v>1481.8011758417947</v>
      </c>
      <c r="CQ17" s="120"/>
    </row>
    <row r="18" spans="2:95" s="119" customFormat="1" x14ac:dyDescent="0.2">
      <c r="B18" s="140">
        <v>97203</v>
      </c>
      <c r="C18" s="141" t="s">
        <v>1</v>
      </c>
      <c r="D18" s="296">
        <v>4184</v>
      </c>
      <c r="E18" s="430">
        <v>3803.9999989999992</v>
      </c>
      <c r="F18" s="135"/>
      <c r="G18" s="430">
        <v>3565</v>
      </c>
      <c r="H18" s="670">
        <v>-1.2893969345956657E-2</v>
      </c>
      <c r="I18" s="430">
        <v>166</v>
      </c>
      <c r="J18" s="666">
        <v>8.9556440183450048E-3</v>
      </c>
      <c r="K18" s="135">
        <v>-404.99999899999921</v>
      </c>
      <c r="L18" s="666">
        <v>-2.1849613364301662E-2</v>
      </c>
      <c r="M18" s="667"/>
      <c r="O18" s="491" t="s">
        <v>1</v>
      </c>
      <c r="P18" s="430">
        <v>95.81375928247553</v>
      </c>
      <c r="Q18" s="142">
        <v>2.68762298127561E-2</v>
      </c>
      <c r="R18" s="430">
        <v>110.6303199962604</v>
      </c>
      <c r="S18" s="142">
        <v>3.1032347825037967E-2</v>
      </c>
      <c r="T18" s="430">
        <v>218.2973278497638</v>
      </c>
      <c r="U18" s="142">
        <v>6.1233472047619558E-2</v>
      </c>
      <c r="V18" s="430">
        <v>311.1477749894824</v>
      </c>
      <c r="W18" s="142">
        <v>8.727847825791929E-2</v>
      </c>
      <c r="X18" s="430">
        <v>241.01605427756729</v>
      </c>
      <c r="Y18" s="142">
        <v>6.7606186333118434E-2</v>
      </c>
      <c r="Z18" s="430">
        <v>454.37452855606949</v>
      </c>
      <c r="AA18" s="142">
        <v>0.12745428570997736</v>
      </c>
      <c r="AB18" s="430">
        <v>859.36052139952267</v>
      </c>
      <c r="AC18" s="142">
        <v>0.24105484471234848</v>
      </c>
      <c r="AD18" s="430">
        <v>468.20331855560204</v>
      </c>
      <c r="AE18" s="142">
        <v>0.13133332918810711</v>
      </c>
      <c r="AF18" s="430">
        <v>585.82193842255242</v>
      </c>
      <c r="AG18" s="142">
        <v>0.16432592943129093</v>
      </c>
      <c r="AH18" s="430">
        <v>220.33445667070478</v>
      </c>
      <c r="AI18" s="142">
        <v>6.1804896681824602E-2</v>
      </c>
      <c r="AJ18" s="322">
        <v>3565.0000000000014</v>
      </c>
      <c r="AK18" s="296">
        <v>0</v>
      </c>
      <c r="AL18" s="120">
        <v>976.90523639554931</v>
      </c>
      <c r="AM18" s="333">
        <v>0.27402671427645137</v>
      </c>
      <c r="AN18" s="120">
        <v>806.15639509325717</v>
      </c>
      <c r="AO18" s="142">
        <v>0.22613082611311552</v>
      </c>
      <c r="AP18" s="502"/>
      <c r="AQ18" s="430">
        <v>809.97198568690658</v>
      </c>
      <c r="AR18" s="430">
        <v>1044.2091372280674</v>
      </c>
      <c r="AS18" s="322">
        <v>77.567984880599568</v>
      </c>
      <c r="AT18" s="668"/>
      <c r="AU18" s="491" t="s">
        <v>1</v>
      </c>
      <c r="AV18" s="430"/>
      <c r="AW18" s="142" t="e">
        <v>#DIV/0!</v>
      </c>
      <c r="AX18" s="430"/>
      <c r="AY18" s="142" t="e">
        <v>#DIV/0!</v>
      </c>
      <c r="AZ18" s="430"/>
      <c r="BA18" s="142" t="e">
        <v>#DIV/0!</v>
      </c>
      <c r="BB18" s="430"/>
      <c r="BC18" s="142" t="e">
        <v>#DIV/0!</v>
      </c>
      <c r="BD18" s="430"/>
      <c r="BE18" s="142" t="e">
        <v>#DIV/0!</v>
      </c>
      <c r="BF18" s="322">
        <v>0</v>
      </c>
      <c r="BG18" s="492" t="e">
        <v>#DIV/0!</v>
      </c>
      <c r="BH18" s="668"/>
      <c r="BI18" s="491" t="s">
        <v>1</v>
      </c>
      <c r="BJ18" s="430">
        <v>1058.8902056784923</v>
      </c>
      <c r="BK18" s="142">
        <v>0.35875193777974029</v>
      </c>
      <c r="BL18" s="430">
        <v>476.1054842696206</v>
      </c>
      <c r="BM18" s="142">
        <v>0.16130450933753249</v>
      </c>
      <c r="BN18" s="430">
        <v>959.26085580236747</v>
      </c>
      <c r="BO18" s="142">
        <v>0.32499752005435073</v>
      </c>
      <c r="BP18" s="430">
        <v>194.59083070770802</v>
      </c>
      <c r="BQ18" s="142">
        <v>6.5927361700194809E-2</v>
      </c>
      <c r="BR18" s="322">
        <v>51.364077141120902</v>
      </c>
      <c r="BS18" s="142">
        <v>1.740214623558442E-2</v>
      </c>
      <c r="BT18" s="322">
        <v>211.38293284999756</v>
      </c>
      <c r="BU18" s="142">
        <v>7.1616524892597413E-2</v>
      </c>
      <c r="BV18" s="322">
        <v>2951.5943864493065</v>
      </c>
      <c r="BW18" s="671">
        <v>0.3101673101673102</v>
      </c>
      <c r="BX18" s="646">
        <v>0.47994355288272739</v>
      </c>
      <c r="BY18" s="491" t="s">
        <v>1</v>
      </c>
      <c r="BZ18" s="322">
        <v>39.510828570092997</v>
      </c>
      <c r="CA18" s="142">
        <v>1.3244376859284101E-2</v>
      </c>
      <c r="CB18" s="322">
        <v>98.777071425232492</v>
      </c>
      <c r="CC18" s="142">
        <v>3.3110942148210254E-2</v>
      </c>
      <c r="CD18" s="489">
        <v>43.461911427102301</v>
      </c>
      <c r="CE18" s="142">
        <v>1.4568814545212512E-2</v>
      </c>
      <c r="CF18" s="489">
        <v>181.74981142242783</v>
      </c>
      <c r="CG18" s="142">
        <v>6.0924133552706879E-2</v>
      </c>
      <c r="CH18" s="489">
        <v>568.9559314093392</v>
      </c>
      <c r="CI18" s="142">
        <v>0.19071902677369107</v>
      </c>
      <c r="CJ18" s="489">
        <v>565.0048485523298</v>
      </c>
      <c r="CK18" s="142">
        <v>0.18939458908776263</v>
      </c>
      <c r="CL18" s="489">
        <v>940.50552971006073</v>
      </c>
      <c r="CM18" s="142">
        <v>0.31526571637501211</v>
      </c>
      <c r="CN18" s="489">
        <v>545.2494342672835</v>
      </c>
      <c r="CO18" s="142">
        <v>0.18277240065812064</v>
      </c>
      <c r="CP18" s="322">
        <v>2983.2153667838684</v>
      </c>
      <c r="CQ18" s="120"/>
    </row>
    <row r="19" spans="2:95" s="119" customFormat="1" x14ac:dyDescent="0.2">
      <c r="B19" s="140">
        <v>97211</v>
      </c>
      <c r="C19" s="141" t="s">
        <v>30</v>
      </c>
      <c r="D19" s="296">
        <v>880</v>
      </c>
      <c r="E19" s="430">
        <v>751.000001</v>
      </c>
      <c r="F19" s="135"/>
      <c r="G19" s="430">
        <v>583</v>
      </c>
      <c r="H19" s="670">
        <v>-4.9382678528788859E-2</v>
      </c>
      <c r="I19" s="430">
        <v>-12</v>
      </c>
      <c r="J19" s="666">
        <v>-3.5273341596317388E-3</v>
      </c>
      <c r="K19" s="135">
        <v>-156.000001</v>
      </c>
      <c r="L19" s="666">
        <v>-4.5855344369157121E-2</v>
      </c>
      <c r="M19" s="667"/>
      <c r="O19" s="491" t="s">
        <v>30</v>
      </c>
      <c r="P19" s="430">
        <v>6.7988338192419846</v>
      </c>
      <c r="Q19" s="142">
        <v>1.1661807580174929E-2</v>
      </c>
      <c r="R19" s="430">
        <v>22.946064139941697</v>
      </c>
      <c r="S19" s="142">
        <v>3.9358600583090382E-2</v>
      </c>
      <c r="T19" s="430">
        <v>21.246355685131199</v>
      </c>
      <c r="U19" s="142">
        <v>3.6443148688046649E-2</v>
      </c>
      <c r="V19" s="430">
        <v>40.793002915451908</v>
      </c>
      <c r="W19" s="142">
        <v>6.9970845481049565E-2</v>
      </c>
      <c r="X19" s="430">
        <v>45.892128279883394</v>
      </c>
      <c r="Y19" s="142">
        <v>7.8717201166180764E-2</v>
      </c>
      <c r="Z19" s="430">
        <v>63.739067055393605</v>
      </c>
      <c r="AA19" s="142">
        <v>0.10932944606413995</v>
      </c>
      <c r="AB19" s="430">
        <v>119.82944606413997</v>
      </c>
      <c r="AC19" s="142">
        <v>0.20553935860058312</v>
      </c>
      <c r="AD19" s="430">
        <v>86.685131195335288</v>
      </c>
      <c r="AE19" s="142">
        <v>0.14868804664723032</v>
      </c>
      <c r="AF19" s="430">
        <v>101.98250728862976</v>
      </c>
      <c r="AG19" s="142">
        <v>0.17492711370262393</v>
      </c>
      <c r="AH19" s="430">
        <v>73.087463556851333</v>
      </c>
      <c r="AI19" s="142">
        <v>0.12536443148688048</v>
      </c>
      <c r="AJ19" s="322">
        <v>583.00000000000011</v>
      </c>
      <c r="AK19" s="296">
        <v>0</v>
      </c>
      <c r="AL19" s="120">
        <v>137.67638483965018</v>
      </c>
      <c r="AM19" s="333">
        <v>0.23615160349854231</v>
      </c>
      <c r="AN19" s="120">
        <v>175.06997084548109</v>
      </c>
      <c r="AO19" s="142">
        <v>0.30029154518950441</v>
      </c>
      <c r="AP19" s="502"/>
      <c r="AQ19" s="430">
        <v>107.08163265306123</v>
      </c>
      <c r="AR19" s="430">
        <v>212.46355685131198</v>
      </c>
      <c r="AS19" s="322">
        <v>50.4</v>
      </c>
      <c r="AT19" s="668"/>
      <c r="AU19" s="491" t="s">
        <v>30</v>
      </c>
      <c r="AV19" s="430"/>
      <c r="AW19" s="142" t="e">
        <v>#DIV/0!</v>
      </c>
      <c r="AX19" s="430"/>
      <c r="AY19" s="142" t="e">
        <v>#DIV/0!</v>
      </c>
      <c r="AZ19" s="430"/>
      <c r="BA19" s="142" t="e">
        <v>#DIV/0!</v>
      </c>
      <c r="BB19" s="430"/>
      <c r="BC19" s="142" t="e">
        <v>#DIV/0!</v>
      </c>
      <c r="BD19" s="430"/>
      <c r="BE19" s="142" t="e">
        <v>#DIV/0!</v>
      </c>
      <c r="BF19" s="322">
        <v>0</v>
      </c>
      <c r="BG19" s="492" t="e">
        <v>#DIV/0!</v>
      </c>
      <c r="BH19" s="668"/>
      <c r="BI19" s="491" t="s">
        <v>30</v>
      </c>
      <c r="BJ19" s="430">
        <v>176.76967930029156</v>
      </c>
      <c r="BK19" s="142">
        <v>0.34957983193277309</v>
      </c>
      <c r="BL19" s="430">
        <v>66.288629737609355</v>
      </c>
      <c r="BM19" s="142">
        <v>0.13109243697478995</v>
      </c>
      <c r="BN19" s="430">
        <v>182.7186588921283</v>
      </c>
      <c r="BO19" s="142">
        <v>0.36134453781512604</v>
      </c>
      <c r="BP19" s="430">
        <v>22.096209912536445</v>
      </c>
      <c r="BQ19" s="142">
        <v>4.3697478991596636E-2</v>
      </c>
      <c r="BR19" s="322">
        <v>24.645772594752192</v>
      </c>
      <c r="BS19" s="142">
        <v>4.8739495798319328E-2</v>
      </c>
      <c r="BT19" s="322">
        <v>33.14431486880467</v>
      </c>
      <c r="BU19" s="142">
        <v>6.5546218487394961E-2</v>
      </c>
      <c r="BV19" s="322">
        <v>505.66326530612253</v>
      </c>
      <c r="BW19" s="671">
        <v>0.27272727272727276</v>
      </c>
      <c r="BX19" s="646">
        <v>0.51932773109243691</v>
      </c>
      <c r="BY19" s="491" t="s">
        <v>30</v>
      </c>
      <c r="BZ19" s="322">
        <v>8.4985422740524807</v>
      </c>
      <c r="CA19" s="142">
        <v>1.6393442622950821E-2</v>
      </c>
      <c r="CB19" s="322">
        <v>8.4985422740524807</v>
      </c>
      <c r="CC19" s="142">
        <v>1.6393442622950821E-2</v>
      </c>
      <c r="CD19" s="489">
        <v>0</v>
      </c>
      <c r="CE19" s="142">
        <v>0</v>
      </c>
      <c r="CF19" s="489">
        <v>29.744897959183682</v>
      </c>
      <c r="CG19" s="142">
        <v>5.7377049180327863E-2</v>
      </c>
      <c r="CH19" s="489">
        <v>84.985422740524797</v>
      </c>
      <c r="CI19" s="142">
        <v>0.16393442622950816</v>
      </c>
      <c r="CJ19" s="489">
        <v>93.483965014577294</v>
      </c>
      <c r="CK19" s="142">
        <v>0.18032786885245902</v>
      </c>
      <c r="CL19" s="489">
        <v>161.47230320699714</v>
      </c>
      <c r="CM19" s="142">
        <v>0.31147540983606559</v>
      </c>
      <c r="CN19" s="489">
        <v>131.72740524781346</v>
      </c>
      <c r="CO19" s="142">
        <v>0.25409836065573771</v>
      </c>
      <c r="CP19" s="322">
        <v>518.41107871720135</v>
      </c>
      <c r="CQ19" s="120"/>
    </row>
    <row r="20" spans="2:95" s="119" customFormat="1" x14ac:dyDescent="0.2">
      <c r="B20" s="140">
        <v>97214</v>
      </c>
      <c r="C20" s="141" t="s">
        <v>11</v>
      </c>
      <c r="D20" s="296">
        <v>8234</v>
      </c>
      <c r="E20" s="430">
        <v>7650</v>
      </c>
      <c r="F20" s="135"/>
      <c r="G20" s="430">
        <v>7177</v>
      </c>
      <c r="H20" s="670">
        <v>-1.2683710909776713E-2</v>
      </c>
      <c r="I20" s="430">
        <v>335</v>
      </c>
      <c r="J20" s="666">
        <v>8.983177917072302E-3</v>
      </c>
      <c r="K20" s="135">
        <v>-808</v>
      </c>
      <c r="L20" s="666">
        <v>-2.1666888826849019E-2</v>
      </c>
      <c r="M20" s="667"/>
      <c r="O20" s="491" t="s">
        <v>11</v>
      </c>
      <c r="P20" s="430">
        <v>195</v>
      </c>
      <c r="Q20" s="142">
        <v>2.717012679392504E-2</v>
      </c>
      <c r="R20" s="430">
        <v>225</v>
      </c>
      <c r="S20" s="142">
        <v>3.1350146300682738E-2</v>
      </c>
      <c r="T20" s="430">
        <v>390</v>
      </c>
      <c r="U20" s="142">
        <v>5.4340253587850079E-2</v>
      </c>
      <c r="V20" s="430">
        <v>669</v>
      </c>
      <c r="W20" s="142">
        <v>9.3214435000696663E-2</v>
      </c>
      <c r="X20" s="430">
        <v>500</v>
      </c>
      <c r="Y20" s="142">
        <v>6.9666991779294973E-2</v>
      </c>
      <c r="Z20" s="430">
        <v>869</v>
      </c>
      <c r="AA20" s="142">
        <v>0.12108123171241465</v>
      </c>
      <c r="AB20" s="430">
        <v>1722</v>
      </c>
      <c r="AC20" s="142">
        <v>0.23993311968789188</v>
      </c>
      <c r="AD20" s="430">
        <v>1000</v>
      </c>
      <c r="AE20" s="142">
        <v>0.13933398355858995</v>
      </c>
      <c r="AF20" s="430">
        <v>1099</v>
      </c>
      <c r="AG20" s="142">
        <v>0.15312804793089035</v>
      </c>
      <c r="AH20" s="430">
        <v>508</v>
      </c>
      <c r="AI20" s="142">
        <v>7.0781663647763685E-2</v>
      </c>
      <c r="AJ20" s="322">
        <v>7177</v>
      </c>
      <c r="AK20" s="296">
        <v>0</v>
      </c>
      <c r="AL20" s="120">
        <v>1979</v>
      </c>
      <c r="AM20" s="333">
        <v>0.27574195346244951</v>
      </c>
      <c r="AN20" s="120">
        <v>1607</v>
      </c>
      <c r="AO20" s="142">
        <v>0.22390971157865402</v>
      </c>
      <c r="AP20" s="502"/>
      <c r="AQ20" s="430">
        <v>1630</v>
      </c>
      <c r="AR20" s="430">
        <v>2089</v>
      </c>
      <c r="AS20" s="322">
        <v>78.027764480612731</v>
      </c>
      <c r="AT20" s="668"/>
      <c r="AU20" s="491" t="s">
        <v>11</v>
      </c>
      <c r="AV20" s="430"/>
      <c r="AW20" s="142" t="e">
        <v>#DIV/0!</v>
      </c>
      <c r="AX20" s="430"/>
      <c r="AY20" s="142" t="e">
        <v>#DIV/0!</v>
      </c>
      <c r="AZ20" s="430"/>
      <c r="BA20" s="142" t="e">
        <v>#DIV/0!</v>
      </c>
      <c r="BB20" s="430"/>
      <c r="BC20" s="142" t="e">
        <v>#DIV/0!</v>
      </c>
      <c r="BD20" s="430"/>
      <c r="BE20" s="142" t="e">
        <v>#DIV/0!</v>
      </c>
      <c r="BF20" s="322">
        <v>0</v>
      </c>
      <c r="BG20" s="492" t="e">
        <v>#DIV/0!</v>
      </c>
      <c r="BH20" s="668"/>
      <c r="BI20" s="491" t="s">
        <v>11</v>
      </c>
      <c r="BJ20" s="430">
        <v>2167</v>
      </c>
      <c r="BK20" s="142">
        <v>0.36304238565923941</v>
      </c>
      <c r="BL20" s="430">
        <v>856</v>
      </c>
      <c r="BM20" s="142">
        <v>0.14340760596414809</v>
      </c>
      <c r="BN20" s="430">
        <v>1799</v>
      </c>
      <c r="BO20" s="142">
        <v>0.30139051767465236</v>
      </c>
      <c r="BP20" s="430">
        <v>391</v>
      </c>
      <c r="BQ20" s="142">
        <v>6.5505109733623723E-2</v>
      </c>
      <c r="BR20" s="322">
        <v>134</v>
      </c>
      <c r="BS20" s="142">
        <v>2.2449321494387671E-2</v>
      </c>
      <c r="BT20" s="322">
        <v>622</v>
      </c>
      <c r="BU20" s="142">
        <v>0.10420505947394873</v>
      </c>
      <c r="BV20" s="322">
        <v>5969</v>
      </c>
      <c r="BW20" s="671">
        <v>0.28316242143565995</v>
      </c>
      <c r="BX20" s="646">
        <v>0.49355000837661245</v>
      </c>
      <c r="BY20" s="491" t="s">
        <v>11</v>
      </c>
      <c r="BZ20" s="322">
        <v>140</v>
      </c>
      <c r="CA20" s="142">
        <v>2.3411371237458192E-2</v>
      </c>
      <c r="CB20" s="322">
        <v>212</v>
      </c>
      <c r="CC20" s="142">
        <v>3.5451505016722409E-2</v>
      </c>
      <c r="CD20" s="489">
        <v>84</v>
      </c>
      <c r="CE20" s="142">
        <v>1.4046822742474917E-2</v>
      </c>
      <c r="CF20" s="489">
        <v>356</v>
      </c>
      <c r="CG20" s="142">
        <v>5.9531772575250837E-2</v>
      </c>
      <c r="CH20" s="489">
        <v>1056</v>
      </c>
      <c r="CI20" s="142">
        <v>0.1765886287625418</v>
      </c>
      <c r="CJ20" s="489">
        <v>976</v>
      </c>
      <c r="CK20" s="142">
        <v>0.16321070234113713</v>
      </c>
      <c r="CL20" s="489">
        <v>1896</v>
      </c>
      <c r="CM20" s="142">
        <v>0.31705685618729096</v>
      </c>
      <c r="CN20" s="489">
        <v>1260</v>
      </c>
      <c r="CO20" s="142">
        <v>0.21070234113712374</v>
      </c>
      <c r="CP20" s="322">
        <v>5980</v>
      </c>
      <c r="CQ20" s="120"/>
    </row>
    <row r="21" spans="2:95" s="119" customFormat="1" x14ac:dyDescent="0.2">
      <c r="B21" s="140">
        <v>97215</v>
      </c>
      <c r="C21" s="141" t="s">
        <v>12</v>
      </c>
      <c r="D21" s="296">
        <v>1389</v>
      </c>
      <c r="E21" s="430">
        <v>1283.9999979999996</v>
      </c>
      <c r="F21" s="135"/>
      <c r="G21" s="430">
        <v>1090</v>
      </c>
      <c r="H21" s="670">
        <v>-3.2229688620275754E-2</v>
      </c>
      <c r="I21" s="430">
        <v>42</v>
      </c>
      <c r="J21" s="666">
        <v>6.9775615258077725E-3</v>
      </c>
      <c r="K21" s="135">
        <v>-235.99999799999955</v>
      </c>
      <c r="L21" s="666">
        <v>-3.9207250146083526E-2</v>
      </c>
      <c r="M21" s="667"/>
      <c r="O21" s="491" t="s">
        <v>12</v>
      </c>
      <c r="P21" s="430">
        <v>35.130662020905909</v>
      </c>
      <c r="Q21" s="142">
        <v>3.222996515679441E-2</v>
      </c>
      <c r="R21" s="430">
        <v>35.130662020905916</v>
      </c>
      <c r="S21" s="142">
        <v>3.2229965156794417E-2</v>
      </c>
      <c r="T21" s="430">
        <v>56.019163763066189</v>
      </c>
      <c r="U21" s="142">
        <v>5.1393728222996503E-2</v>
      </c>
      <c r="V21" s="430">
        <v>118.68466898954702</v>
      </c>
      <c r="W21" s="142">
        <v>0.10888501742160277</v>
      </c>
      <c r="X21" s="430">
        <v>93.048780487804848</v>
      </c>
      <c r="Y21" s="142">
        <v>8.5365853658536564E-2</v>
      </c>
      <c r="Z21" s="430">
        <v>146.21951219512192</v>
      </c>
      <c r="AA21" s="142">
        <v>0.13414634146341461</v>
      </c>
      <c r="AB21" s="430">
        <v>244.01567944250866</v>
      </c>
      <c r="AC21" s="142">
        <v>0.22386759581881527</v>
      </c>
      <c r="AD21" s="430">
        <v>144.32055749128915</v>
      </c>
      <c r="AE21" s="142">
        <v>0.13240418118466896</v>
      </c>
      <c r="AF21" s="430">
        <v>141.47212543554002</v>
      </c>
      <c r="AG21" s="142">
        <v>0.12979094076655048</v>
      </c>
      <c r="AH21" s="430">
        <v>75.95818815331009</v>
      </c>
      <c r="AI21" s="142">
        <v>6.9686411149825767E-2</v>
      </c>
      <c r="AJ21" s="322">
        <v>1090</v>
      </c>
      <c r="AK21" s="296">
        <v>0</v>
      </c>
      <c r="AL21" s="120">
        <v>338.0139372822299</v>
      </c>
      <c r="AM21" s="333">
        <v>0.31010452961672463</v>
      </c>
      <c r="AN21" s="120">
        <v>217.43031358885011</v>
      </c>
      <c r="AO21" s="142">
        <v>0.19947735191637625</v>
      </c>
      <c r="AP21" s="502"/>
      <c r="AQ21" s="430">
        <v>275.34843205574907</v>
      </c>
      <c r="AR21" s="430">
        <v>280.09581881533097</v>
      </c>
      <c r="AS21" s="322">
        <v>98.305084745762699</v>
      </c>
      <c r="AT21" s="668"/>
      <c r="AU21" s="491" t="s">
        <v>12</v>
      </c>
      <c r="AV21" s="430"/>
      <c r="AW21" s="142" t="e">
        <v>#DIV/0!</v>
      </c>
      <c r="AX21" s="430"/>
      <c r="AY21" s="142" t="e">
        <v>#DIV/0!</v>
      </c>
      <c r="AZ21" s="430"/>
      <c r="BA21" s="142" t="e">
        <v>#DIV/0!</v>
      </c>
      <c r="BB21" s="430"/>
      <c r="BC21" s="142" t="e">
        <v>#DIV/0!</v>
      </c>
      <c r="BD21" s="430"/>
      <c r="BE21" s="142" t="e">
        <v>#DIV/0!</v>
      </c>
      <c r="BF21" s="322">
        <v>0</v>
      </c>
      <c r="BG21" s="492" t="e">
        <v>#DIV/0!</v>
      </c>
      <c r="BH21" s="668"/>
      <c r="BI21" s="491" t="s">
        <v>12</v>
      </c>
      <c r="BJ21" s="430">
        <v>307.63066202090585</v>
      </c>
      <c r="BK21" s="142">
        <v>0.34249471458773784</v>
      </c>
      <c r="BL21" s="430">
        <v>146.21951219512189</v>
      </c>
      <c r="BM21" s="142">
        <v>0.16279069767441859</v>
      </c>
      <c r="BN21" s="430">
        <v>267.75261324041804</v>
      </c>
      <c r="BO21" s="142">
        <v>0.29809725158562367</v>
      </c>
      <c r="BP21" s="430">
        <v>72.160278745644575</v>
      </c>
      <c r="BQ21" s="142">
        <v>8.0338266384778007E-2</v>
      </c>
      <c r="BR21" s="322">
        <v>24.686411149825773</v>
      </c>
      <c r="BS21" s="142">
        <v>2.7484143763213526E-2</v>
      </c>
      <c r="BT21" s="322">
        <v>79.756097560975576</v>
      </c>
      <c r="BU21" s="142">
        <v>8.8794926004228322E-2</v>
      </c>
      <c r="BV21" s="322">
        <v>898.20557491289173</v>
      </c>
      <c r="BW21" s="671">
        <v>0.32217573221757317</v>
      </c>
      <c r="BX21" s="646">
        <v>0.49471458773784349</v>
      </c>
      <c r="BY21" s="491" t="s">
        <v>12</v>
      </c>
      <c r="BZ21" s="322">
        <v>3.79790940766551</v>
      </c>
      <c r="CA21" s="142">
        <v>4.2553191489361694E-3</v>
      </c>
      <c r="CB21" s="322">
        <v>15.19163763066204</v>
      </c>
      <c r="CC21" s="142">
        <v>1.7021276595744678E-2</v>
      </c>
      <c r="CD21" s="489">
        <v>3.79790940766551</v>
      </c>
      <c r="CE21" s="142">
        <v>4.2553191489361694E-3</v>
      </c>
      <c r="CF21" s="489">
        <v>37.979094076655095</v>
      </c>
      <c r="CG21" s="142">
        <v>4.2553191489361687E-2</v>
      </c>
      <c r="CH21" s="489">
        <v>136.72473867595838</v>
      </c>
      <c r="CI21" s="142">
        <v>0.1531914893617021</v>
      </c>
      <c r="CJ21" s="489">
        <v>212.68292682926855</v>
      </c>
      <c r="CK21" s="142">
        <v>0.23829787234042546</v>
      </c>
      <c r="CL21" s="489">
        <v>284.84320557491327</v>
      </c>
      <c r="CM21" s="142">
        <v>0.31914893617021273</v>
      </c>
      <c r="CN21" s="489">
        <v>197.49128919860655</v>
      </c>
      <c r="CO21" s="142">
        <v>0.22127659574468084</v>
      </c>
      <c r="CP21" s="322">
        <v>892.50871080139507</v>
      </c>
      <c r="CQ21" s="120"/>
    </row>
    <row r="22" spans="2:95" s="119" customFormat="1" x14ac:dyDescent="0.2">
      <c r="B22" s="140">
        <v>97216</v>
      </c>
      <c r="C22" s="144" t="s">
        <v>13</v>
      </c>
      <c r="D22" s="672">
        <v>3655</v>
      </c>
      <c r="E22" s="430">
        <v>3668</v>
      </c>
      <c r="F22" s="135"/>
      <c r="G22" s="430">
        <v>3481</v>
      </c>
      <c r="H22" s="674">
        <v>-1.0410817465425382E-2</v>
      </c>
      <c r="I22" s="430">
        <v>110</v>
      </c>
      <c r="J22" s="675">
        <v>6.1240102737796362E-3</v>
      </c>
      <c r="K22" s="135">
        <v>-297</v>
      </c>
      <c r="L22" s="675">
        <v>-1.6534827739205019E-2</v>
      </c>
      <c r="M22" s="667"/>
      <c r="O22" s="493" t="s">
        <v>13</v>
      </c>
      <c r="P22" s="430">
        <v>82.104021771998461</v>
      </c>
      <c r="Q22" s="145">
        <v>2.3586332022981552E-2</v>
      </c>
      <c r="R22" s="430">
        <v>95.788025400664878</v>
      </c>
      <c r="S22" s="145">
        <v>2.7517387360145147E-2</v>
      </c>
      <c r="T22" s="430">
        <v>183.15512549138117</v>
      </c>
      <c r="U22" s="145">
        <v>5.261566374357423E-2</v>
      </c>
      <c r="V22" s="430">
        <v>326.31085576050668</v>
      </c>
      <c r="W22" s="145">
        <v>9.3740550347747184E-2</v>
      </c>
      <c r="X22" s="430">
        <v>235.78590867855968</v>
      </c>
      <c r="Y22" s="145">
        <v>6.7735107348049578E-2</v>
      </c>
      <c r="Z22" s="430">
        <v>359.99455700030092</v>
      </c>
      <c r="AA22" s="145">
        <v>0.10341699425461141</v>
      </c>
      <c r="AB22" s="430">
        <v>868.40792258844522</v>
      </c>
      <c r="AC22" s="145">
        <v>0.24947081947384334</v>
      </c>
      <c r="AD22" s="430">
        <v>531.5709101905029</v>
      </c>
      <c r="AE22" s="145">
        <v>0.1527063804052011</v>
      </c>
      <c r="AF22" s="430">
        <v>555.78107045660499</v>
      </c>
      <c r="AG22" s="145">
        <v>0.15966132446325976</v>
      </c>
      <c r="AH22" s="430">
        <v>242.10160266102108</v>
      </c>
      <c r="AI22" s="145">
        <v>6.9549440580586624E-2</v>
      </c>
      <c r="AJ22" s="324">
        <v>3480.9999999999864</v>
      </c>
      <c r="AK22" s="296">
        <v>-1.3642420526593924E-11</v>
      </c>
      <c r="AL22" s="120">
        <v>923.14393710311083</v>
      </c>
      <c r="AM22" s="333">
        <v>0.26519504082249767</v>
      </c>
      <c r="AN22" s="120">
        <v>797.88267311762604</v>
      </c>
      <c r="AO22" s="145">
        <v>0.22921076504384638</v>
      </c>
      <c r="AP22" s="502"/>
      <c r="AQ22" s="430">
        <v>766.3042032053188</v>
      </c>
      <c r="AR22" s="430">
        <v>1038.9316601149039</v>
      </c>
      <c r="AS22" s="322">
        <v>73.758865248226911</v>
      </c>
      <c r="AT22" s="668"/>
      <c r="AU22" s="493" t="s">
        <v>13</v>
      </c>
      <c r="AV22" s="430"/>
      <c r="AW22" s="145" t="e">
        <v>#DIV/0!</v>
      </c>
      <c r="AX22" s="430"/>
      <c r="AY22" s="145" t="e">
        <v>#DIV/0!</v>
      </c>
      <c r="AZ22" s="430"/>
      <c r="BA22" s="145" t="e">
        <v>#DIV/0!</v>
      </c>
      <c r="BB22" s="430"/>
      <c r="BC22" s="145" t="e">
        <v>#DIV/0!</v>
      </c>
      <c r="BD22" s="430"/>
      <c r="BE22" s="145" t="e">
        <v>#DIV/0!</v>
      </c>
      <c r="BF22" s="324">
        <v>0</v>
      </c>
      <c r="BG22" s="494" t="e">
        <v>#DIV/0!</v>
      </c>
      <c r="BH22" s="668"/>
      <c r="BI22" s="493" t="s">
        <v>13</v>
      </c>
      <c r="BJ22" s="430">
        <v>1077.8784396734156</v>
      </c>
      <c r="BK22" s="145">
        <v>0.36715668698458231</v>
      </c>
      <c r="BL22" s="430">
        <v>382.09948593891585</v>
      </c>
      <c r="BM22" s="145">
        <v>0.13015417712441735</v>
      </c>
      <c r="BN22" s="430">
        <v>881.03931055336818</v>
      </c>
      <c r="BO22" s="145">
        <v>0.30010756543564004</v>
      </c>
      <c r="BP22" s="430">
        <v>254.73299062594393</v>
      </c>
      <c r="BQ22" s="145">
        <v>8.6769451416278232E-2</v>
      </c>
      <c r="BR22" s="322">
        <v>63.156939824614199</v>
      </c>
      <c r="BS22" s="145">
        <v>2.1513087128002869E-2</v>
      </c>
      <c r="BT22" s="322">
        <v>276.83791956455894</v>
      </c>
      <c r="BU22" s="145">
        <v>9.4299031911079259E-2</v>
      </c>
      <c r="BV22" s="324">
        <v>2935.7450861808165</v>
      </c>
      <c r="BW22" s="676">
        <v>0.2617159336697909</v>
      </c>
      <c r="BX22" s="646">
        <v>0.50268913589100039</v>
      </c>
      <c r="BY22" s="493" t="s">
        <v>13</v>
      </c>
      <c r="BZ22" s="322">
        <v>21.05231327487148</v>
      </c>
      <c r="CA22" s="145">
        <v>7.104795737122558E-3</v>
      </c>
      <c r="CB22" s="322">
        <v>89.47233141820378</v>
      </c>
      <c r="CC22" s="145">
        <v>3.0195381882770867E-2</v>
      </c>
      <c r="CD22" s="673">
        <v>42.10462654974296</v>
      </c>
      <c r="CE22" s="145">
        <v>1.4209591474245116E-2</v>
      </c>
      <c r="CF22" s="489">
        <v>273.68007257332926</v>
      </c>
      <c r="CG22" s="145">
        <v>9.236234458259325E-2</v>
      </c>
      <c r="CH22" s="489">
        <v>478.94012700332615</v>
      </c>
      <c r="CI22" s="145">
        <v>0.16163410301953818</v>
      </c>
      <c r="CJ22" s="489">
        <v>473.67704868460834</v>
      </c>
      <c r="CK22" s="145">
        <v>0.15985790408525757</v>
      </c>
      <c r="CL22" s="489">
        <v>931.56486241306288</v>
      </c>
      <c r="CM22" s="145">
        <v>0.31438721136767311</v>
      </c>
      <c r="CN22" s="489">
        <v>652.62171152101587</v>
      </c>
      <c r="CO22" s="145">
        <v>0.22024866785079927</v>
      </c>
      <c r="CP22" s="324">
        <v>2963.1130934381608</v>
      </c>
      <c r="CQ22" s="120"/>
    </row>
    <row r="23" spans="2:95" s="147" customFormat="1" x14ac:dyDescent="0.2">
      <c r="C23" s="153" t="s">
        <v>36</v>
      </c>
      <c r="D23" s="154">
        <v>20113</v>
      </c>
      <c r="E23" s="440">
        <v>18847.999999</v>
      </c>
      <c r="F23" s="677"/>
      <c r="G23" s="440">
        <v>17726</v>
      </c>
      <c r="H23" s="682">
        <v>-1.2199834982435043E-2</v>
      </c>
      <c r="I23" s="440">
        <v>685</v>
      </c>
      <c r="J23" s="338">
        <v>7.44820585598593E-3</v>
      </c>
      <c r="K23" s="304">
        <v>-1806.9999989999997</v>
      </c>
      <c r="L23" s="338">
        <v>-1.9648040838420974E-2</v>
      </c>
      <c r="M23" s="678"/>
      <c r="O23" s="496" t="s">
        <v>36</v>
      </c>
      <c r="P23" s="858">
        <v>470.59821222332317</v>
      </c>
      <c r="Q23" s="155">
        <v>2.6548471861859615E-2</v>
      </c>
      <c r="R23" s="858">
        <v>558.93921907247091</v>
      </c>
      <c r="S23" s="155">
        <v>3.1532168513622442E-2</v>
      </c>
      <c r="T23" s="858">
        <v>990.97879587859961</v>
      </c>
      <c r="U23" s="155">
        <v>5.5905381692350244E-2</v>
      </c>
      <c r="V23" s="858">
        <v>1663.5097927672275</v>
      </c>
      <c r="W23" s="155">
        <v>9.3845751594676119E-2</v>
      </c>
      <c r="X23" s="858">
        <v>1232.1351753047879</v>
      </c>
      <c r="Y23" s="155">
        <v>6.9510051636285056E-2</v>
      </c>
      <c r="Z23" s="858">
        <v>2107.5286268592645</v>
      </c>
      <c r="AA23" s="155">
        <v>0.11889476626758808</v>
      </c>
      <c r="AB23" s="858">
        <v>4259.6210521242265</v>
      </c>
      <c r="AC23" s="155">
        <v>0.24030356832473374</v>
      </c>
      <c r="AD23" s="858">
        <v>2482.1481697042418</v>
      </c>
      <c r="AE23" s="155">
        <v>0.14002866804153469</v>
      </c>
      <c r="AF23" s="858">
        <v>2732.4916341206977</v>
      </c>
      <c r="AG23" s="155">
        <v>0.15415162101549701</v>
      </c>
      <c r="AH23" s="858">
        <v>1228.0493219451475</v>
      </c>
      <c r="AI23" s="155">
        <v>6.9279551051853128E-2</v>
      </c>
      <c r="AJ23" s="326">
        <v>17725.999999999985</v>
      </c>
      <c r="AK23" s="296">
        <v>0</v>
      </c>
      <c r="AL23" s="120">
        <v>4916.1611952464091</v>
      </c>
      <c r="AM23" s="333">
        <v>0.27734182529879342</v>
      </c>
      <c r="AN23" s="120">
        <v>3960.5409560658454</v>
      </c>
      <c r="AO23" s="155">
        <v>0.22343117206735014</v>
      </c>
      <c r="AP23" s="502"/>
      <c r="AQ23" s="858">
        <v>4072.8591130344939</v>
      </c>
      <c r="AR23" s="858">
        <v>5142.9845129347877</v>
      </c>
      <c r="AS23" s="326">
        <v>79.192521439469814</v>
      </c>
      <c r="AT23" s="679"/>
      <c r="AU23" s="496" t="s">
        <v>36</v>
      </c>
      <c r="AV23" s="858">
        <v>0</v>
      </c>
      <c r="AW23" s="155" t="e">
        <v>#DIV/0!</v>
      </c>
      <c r="AX23" s="858">
        <v>0</v>
      </c>
      <c r="AY23" s="155" t="e">
        <v>#DIV/0!</v>
      </c>
      <c r="AZ23" s="858">
        <v>0</v>
      </c>
      <c r="BA23" s="155" t="e">
        <v>#DIV/0!</v>
      </c>
      <c r="BB23" s="858">
        <v>0</v>
      </c>
      <c r="BC23" s="155" t="e">
        <v>#DIV/0!</v>
      </c>
      <c r="BD23" s="858">
        <v>0</v>
      </c>
      <c r="BE23" s="155" t="e">
        <v>#DIV/0!</v>
      </c>
      <c r="BF23" s="326">
        <v>0</v>
      </c>
      <c r="BG23" s="321" t="e">
        <v>#DIV/0!</v>
      </c>
      <c r="BH23" s="668"/>
      <c r="BI23" s="496" t="s">
        <v>36</v>
      </c>
      <c r="BJ23" s="858">
        <v>5322.2042619269805</v>
      </c>
      <c r="BK23" s="155">
        <v>0.36107089628519978</v>
      </c>
      <c r="BL23" s="858">
        <v>2171.234758319782</v>
      </c>
      <c r="BM23" s="155">
        <v>0.14730168961013446</v>
      </c>
      <c r="BN23" s="858">
        <v>4504.4801504070429</v>
      </c>
      <c r="BO23" s="155">
        <v>0.30559456292222192</v>
      </c>
      <c r="BP23" s="858">
        <v>1051.9507001575198</v>
      </c>
      <c r="BQ23" s="155">
        <v>7.1366817856065648E-2</v>
      </c>
      <c r="BR23" s="858">
        <v>319.37110557402235</v>
      </c>
      <c r="BS23" s="155">
        <v>2.1666889443182652E-2</v>
      </c>
      <c r="BT23" s="858">
        <v>1370.8123391361594</v>
      </c>
      <c r="BU23" s="155">
        <v>9.2999143883195634E-2</v>
      </c>
      <c r="BV23" s="326">
        <v>14740.053315521505</v>
      </c>
      <c r="BW23" s="680">
        <v>0.28975144155483928</v>
      </c>
      <c r="BX23" s="646">
        <v>0.49162741410466587</v>
      </c>
      <c r="BY23" s="496" t="s">
        <v>36</v>
      </c>
      <c r="BZ23" s="858">
        <v>222.64045937382303</v>
      </c>
      <c r="CA23" s="155">
        <v>1.502393662237703E-2</v>
      </c>
      <c r="CB23" s="858">
        <v>472.84391198385367</v>
      </c>
      <c r="CC23" s="155">
        <v>3.1907843641277946E-2</v>
      </c>
      <c r="CD23" s="858">
        <v>183.14531323165133</v>
      </c>
      <c r="CE23" s="155">
        <v>1.2358776057220236E-2</v>
      </c>
      <c r="CF23" s="858">
        <v>981.85296742657169</v>
      </c>
      <c r="CG23" s="155">
        <v>6.6256136897119677E-2</v>
      </c>
      <c r="CH23" s="858">
        <v>2599.4704635490843</v>
      </c>
      <c r="CI23" s="155">
        <v>0.17541411658035005</v>
      </c>
      <c r="CJ23" s="858">
        <v>2609.3843315714307</v>
      </c>
      <c r="CK23" s="155">
        <v>0.17608311144888944</v>
      </c>
      <c r="CL23" s="858">
        <v>4644.7439981792186</v>
      </c>
      <c r="CM23" s="155">
        <v>0.31343063004843646</v>
      </c>
      <c r="CN23" s="858">
        <v>3104.9679802667879</v>
      </c>
      <c r="CO23" s="155">
        <v>0.20952544870432915</v>
      </c>
      <c r="CP23" s="326">
        <v>14819.049425582421</v>
      </c>
      <c r="CQ23" s="120"/>
    </row>
    <row r="24" spans="2:95" s="119" customFormat="1" x14ac:dyDescent="0.2">
      <c r="B24" s="140">
        <v>97234</v>
      </c>
      <c r="C24" s="158" t="s">
        <v>2</v>
      </c>
      <c r="D24" s="683">
        <v>1521</v>
      </c>
      <c r="E24" s="430">
        <v>1454</v>
      </c>
      <c r="F24" s="135"/>
      <c r="G24" s="430">
        <v>1568</v>
      </c>
      <c r="H24" s="685">
        <v>1.5211036446735271E-2</v>
      </c>
      <c r="I24" s="430">
        <v>113</v>
      </c>
      <c r="J24" s="686">
        <v>1.5077606302465664E-2</v>
      </c>
      <c r="K24" s="135">
        <v>1</v>
      </c>
      <c r="L24" s="686">
        <v>1.3343014426960763E-4</v>
      </c>
      <c r="M24" s="667"/>
      <c r="O24" s="497" t="s">
        <v>2</v>
      </c>
      <c r="P24" s="430">
        <v>53</v>
      </c>
      <c r="Q24" s="159">
        <v>3.3801020408163268E-2</v>
      </c>
      <c r="R24" s="430">
        <v>52</v>
      </c>
      <c r="S24" s="159">
        <v>3.3163265306122451E-2</v>
      </c>
      <c r="T24" s="430">
        <v>91</v>
      </c>
      <c r="U24" s="159">
        <v>5.8035714285714288E-2</v>
      </c>
      <c r="V24" s="430">
        <v>171</v>
      </c>
      <c r="W24" s="159">
        <v>0.10905612244897959</v>
      </c>
      <c r="X24" s="430">
        <v>131</v>
      </c>
      <c r="Y24" s="159">
        <v>8.3545918367346941E-2</v>
      </c>
      <c r="Z24" s="430">
        <v>221</v>
      </c>
      <c r="AA24" s="159">
        <v>0.14094387755102042</v>
      </c>
      <c r="AB24" s="430">
        <v>401</v>
      </c>
      <c r="AC24" s="159">
        <v>0.25573979591836737</v>
      </c>
      <c r="AD24" s="430">
        <v>200</v>
      </c>
      <c r="AE24" s="159">
        <v>0.12755102040816327</v>
      </c>
      <c r="AF24" s="430">
        <v>163</v>
      </c>
      <c r="AG24" s="159">
        <v>0.10395408163265306</v>
      </c>
      <c r="AH24" s="430">
        <v>85</v>
      </c>
      <c r="AI24" s="159">
        <v>5.4209183673469385E-2</v>
      </c>
      <c r="AJ24" s="327">
        <v>1568</v>
      </c>
      <c r="AK24" s="296">
        <v>0</v>
      </c>
      <c r="AL24" s="120">
        <v>498</v>
      </c>
      <c r="AM24" s="333">
        <v>0.31760204081632659</v>
      </c>
      <c r="AN24" s="120">
        <v>248</v>
      </c>
      <c r="AO24" s="159">
        <v>0.15816326530612246</v>
      </c>
      <c r="AP24" s="502"/>
      <c r="AQ24" s="430">
        <v>408</v>
      </c>
      <c r="AR24" s="430">
        <v>340</v>
      </c>
      <c r="AS24" s="322">
        <v>120</v>
      </c>
      <c r="AT24" s="668"/>
      <c r="AU24" s="497" t="s">
        <v>2</v>
      </c>
      <c r="AV24" s="430"/>
      <c r="AW24" s="159" t="e">
        <v>#DIV/0!</v>
      </c>
      <c r="AX24" s="430"/>
      <c r="AY24" s="159" t="e">
        <v>#DIV/0!</v>
      </c>
      <c r="AZ24" s="430"/>
      <c r="BA24" s="159" t="e">
        <v>#DIV/0!</v>
      </c>
      <c r="BB24" s="430"/>
      <c r="BC24" s="159" t="e">
        <v>#DIV/0!</v>
      </c>
      <c r="BD24" s="430"/>
      <c r="BE24" s="159" t="e">
        <v>#DIV/0!</v>
      </c>
      <c r="BF24" s="327">
        <v>0</v>
      </c>
      <c r="BG24" s="490" t="e">
        <v>#DIV/0!</v>
      </c>
      <c r="BH24" s="668"/>
      <c r="BI24" s="497" t="s">
        <v>2</v>
      </c>
      <c r="BJ24" s="430">
        <v>608</v>
      </c>
      <c r="BK24" s="159">
        <v>0.47723704866562011</v>
      </c>
      <c r="BL24" s="430">
        <v>140</v>
      </c>
      <c r="BM24" s="159">
        <v>0.10989010989010989</v>
      </c>
      <c r="BN24" s="430">
        <v>285</v>
      </c>
      <c r="BO24" s="159">
        <v>0.22370486656200941</v>
      </c>
      <c r="BP24" s="430">
        <v>122</v>
      </c>
      <c r="BQ24" s="159">
        <v>9.5761381475667193E-2</v>
      </c>
      <c r="BR24" s="322">
        <v>17</v>
      </c>
      <c r="BS24" s="159">
        <v>1.3343799058084773E-2</v>
      </c>
      <c r="BT24" s="322">
        <v>102</v>
      </c>
      <c r="BU24" s="159">
        <v>8.0062794348508631E-2</v>
      </c>
      <c r="BV24" s="327">
        <v>1274</v>
      </c>
      <c r="BW24" s="669">
        <v>0.18716577540106952</v>
      </c>
      <c r="BX24" s="646">
        <v>0.41287284144427006</v>
      </c>
      <c r="BY24" s="497" t="s">
        <v>2</v>
      </c>
      <c r="BZ24" s="322">
        <v>36</v>
      </c>
      <c r="CA24" s="159">
        <v>2.8938906752411574E-2</v>
      </c>
      <c r="CB24" s="322">
        <v>48</v>
      </c>
      <c r="CC24" s="159">
        <v>3.8585209003215437E-2</v>
      </c>
      <c r="CD24" s="684">
        <v>32</v>
      </c>
      <c r="CE24" s="159">
        <v>2.5723472668810289E-2</v>
      </c>
      <c r="CF24" s="489">
        <v>184</v>
      </c>
      <c r="CG24" s="159">
        <v>0.14790996784565916</v>
      </c>
      <c r="CH24" s="489">
        <v>184</v>
      </c>
      <c r="CI24" s="159">
        <v>0.14790996784565916</v>
      </c>
      <c r="CJ24" s="489">
        <v>232</v>
      </c>
      <c r="CK24" s="159">
        <v>0.18649517684887459</v>
      </c>
      <c r="CL24" s="489">
        <v>260</v>
      </c>
      <c r="CM24" s="159">
        <v>0.20900321543408359</v>
      </c>
      <c r="CN24" s="489">
        <v>268</v>
      </c>
      <c r="CO24" s="159">
        <v>0.21543408360128619</v>
      </c>
      <c r="CP24" s="327">
        <v>1244</v>
      </c>
      <c r="CQ24" s="120"/>
    </row>
    <row r="25" spans="2:95" s="119" customFormat="1" x14ac:dyDescent="0.2">
      <c r="B25" s="140">
        <v>97204</v>
      </c>
      <c r="C25" s="141" t="s">
        <v>3</v>
      </c>
      <c r="D25" s="296">
        <v>3315</v>
      </c>
      <c r="E25" s="430">
        <v>3760.0000009999994</v>
      </c>
      <c r="F25" s="135"/>
      <c r="G25" s="430">
        <v>3742</v>
      </c>
      <c r="H25" s="670">
        <v>-9.5928555431923357E-4</v>
      </c>
      <c r="I25" s="430">
        <v>121</v>
      </c>
      <c r="J25" s="666">
        <v>6.4485303124500347E-3</v>
      </c>
      <c r="K25" s="135">
        <v>-139.00000099999943</v>
      </c>
      <c r="L25" s="666">
        <v>-7.4078158667692691E-3</v>
      </c>
      <c r="M25" s="667"/>
      <c r="O25" s="491" t="s">
        <v>3</v>
      </c>
      <c r="P25" s="430">
        <v>87.143370625480145</v>
      </c>
      <c r="Q25" s="142">
        <v>2.3287913047963661E-2</v>
      </c>
      <c r="R25" s="430">
        <v>111.1833531627171</v>
      </c>
      <c r="S25" s="142">
        <v>2.9712280374857545E-2</v>
      </c>
      <c r="T25" s="430">
        <v>209.3419169737565</v>
      </c>
      <c r="U25" s="142">
        <v>5.5943858090260874E-2</v>
      </c>
      <c r="V25" s="430">
        <v>322.525469870569</v>
      </c>
      <c r="W25" s="142">
        <v>8.6190665384972887E-2</v>
      </c>
      <c r="X25" s="430">
        <v>222.36670632543422</v>
      </c>
      <c r="Y25" s="142">
        <v>5.9424560749715097E-2</v>
      </c>
      <c r="Z25" s="430">
        <v>526.85435893305635</v>
      </c>
      <c r="AA25" s="142">
        <v>0.14079485807938416</v>
      </c>
      <c r="AB25" s="430">
        <v>914.48968091397933</v>
      </c>
      <c r="AC25" s="142">
        <v>0.24438527015338804</v>
      </c>
      <c r="AD25" s="430">
        <v>576.91729694958337</v>
      </c>
      <c r="AE25" s="142">
        <v>0.1541735160207329</v>
      </c>
      <c r="AF25" s="430">
        <v>564.88477710493419</v>
      </c>
      <c r="AG25" s="142">
        <v>0.15095798426107251</v>
      </c>
      <c r="AH25" s="430">
        <v>206.29306914049437</v>
      </c>
      <c r="AI25" s="142">
        <v>5.5129093837652077E-2</v>
      </c>
      <c r="AJ25" s="322">
        <v>3742.0000000000055</v>
      </c>
      <c r="AK25" s="296">
        <v>5.4569682106375694E-12</v>
      </c>
      <c r="AL25" s="120">
        <v>952.56081695795706</v>
      </c>
      <c r="AM25" s="333">
        <v>0.25455927764777003</v>
      </c>
      <c r="AN25" s="120">
        <v>771.17784624542855</v>
      </c>
      <c r="AO25" s="142">
        <v>0.20608707809872459</v>
      </c>
      <c r="AP25" s="502"/>
      <c r="AQ25" s="430">
        <v>811.32905169569744</v>
      </c>
      <c r="AR25" s="430">
        <v>1056.6260156510521</v>
      </c>
      <c r="AS25" s="322">
        <v>76.784883173237787</v>
      </c>
      <c r="AT25" s="668"/>
      <c r="AU25" s="491" t="s">
        <v>3</v>
      </c>
      <c r="AV25" s="430"/>
      <c r="AW25" s="142" t="e">
        <v>#DIV/0!</v>
      </c>
      <c r="AX25" s="430"/>
      <c r="AY25" s="142" t="e">
        <v>#DIV/0!</v>
      </c>
      <c r="AZ25" s="430"/>
      <c r="BA25" s="142" t="e">
        <v>#DIV/0!</v>
      </c>
      <c r="BB25" s="430"/>
      <c r="BC25" s="142" t="e">
        <v>#DIV/0!</v>
      </c>
      <c r="BD25" s="430"/>
      <c r="BE25" s="142" t="e">
        <v>#DIV/0!</v>
      </c>
      <c r="BF25" s="322">
        <v>0</v>
      </c>
      <c r="BG25" s="492" t="e">
        <v>#DIV/0!</v>
      </c>
      <c r="BH25" s="668"/>
      <c r="BI25" s="491" t="s">
        <v>3</v>
      </c>
      <c r="BJ25" s="430">
        <v>1372.2729400685866</v>
      </c>
      <c r="BK25" s="142">
        <v>0.43563768683501336</v>
      </c>
      <c r="BL25" s="430">
        <v>157.26155243109181</v>
      </c>
      <c r="BM25" s="142">
        <v>4.9923784787113783E-2</v>
      </c>
      <c r="BN25" s="430">
        <v>946.48504629948638</v>
      </c>
      <c r="BO25" s="142">
        <v>0.30046832824177866</v>
      </c>
      <c r="BP25" s="430">
        <v>251.41501855792885</v>
      </c>
      <c r="BQ25" s="142">
        <v>7.9813464160186628E-2</v>
      </c>
      <c r="BR25" s="322">
        <v>49.080064941521627</v>
      </c>
      <c r="BS25" s="142">
        <v>1.5580811467263998E-2</v>
      </c>
      <c r="BT25" s="322">
        <v>373.51803451397109</v>
      </c>
      <c r="BU25" s="142">
        <v>0.11857592450864353</v>
      </c>
      <c r="BV25" s="322">
        <v>3150.0326568125865</v>
      </c>
      <c r="BW25" s="671">
        <v>0.10281661067615634</v>
      </c>
      <c r="BX25" s="646">
        <v>0.51443852837787274</v>
      </c>
      <c r="BY25" s="491" t="s">
        <v>3</v>
      </c>
      <c r="BZ25" s="322">
        <v>80.133275124123216</v>
      </c>
      <c r="CA25" s="142">
        <v>2.538237257470358E-2</v>
      </c>
      <c r="CB25" s="322">
        <v>192.31986029789567</v>
      </c>
      <c r="CC25" s="142">
        <v>6.0917694179288578E-2</v>
      </c>
      <c r="CD25" s="489">
        <v>84.139938880329382</v>
      </c>
      <c r="CE25" s="142">
        <v>2.6651491203438758E-2</v>
      </c>
      <c r="CF25" s="489">
        <v>340.56641927752349</v>
      </c>
      <c r="CG25" s="142">
        <v>0.10787508344249015</v>
      </c>
      <c r="CH25" s="489">
        <v>532.88001528740404</v>
      </c>
      <c r="CI25" s="142">
        <v>0.16879079339622363</v>
      </c>
      <c r="CJ25" s="489">
        <v>260.43314415340041</v>
      </c>
      <c r="CK25" s="142">
        <v>8.2492710867786617E-2</v>
      </c>
      <c r="CL25" s="489">
        <v>989.54571917467581</v>
      </c>
      <c r="CM25" s="142">
        <v>0.31344055368870638</v>
      </c>
      <c r="CN25" s="489">
        <v>677.02594619059516</v>
      </c>
      <c r="CO25" s="142">
        <v>0.21444930064736237</v>
      </c>
      <c r="CP25" s="322">
        <v>3157.044318385947</v>
      </c>
      <c r="CQ25" s="120"/>
    </row>
    <row r="26" spans="2:95" s="119" customFormat="1" x14ac:dyDescent="0.2">
      <c r="B26" s="140">
        <v>97205</v>
      </c>
      <c r="C26" s="141" t="s">
        <v>4</v>
      </c>
      <c r="D26" s="296">
        <v>4046</v>
      </c>
      <c r="E26" s="430">
        <v>4514.9999990000006</v>
      </c>
      <c r="F26" s="135"/>
      <c r="G26" s="430">
        <v>4464</v>
      </c>
      <c r="H26" s="670">
        <v>-2.269413292696032E-3</v>
      </c>
      <c r="I26" s="430">
        <v>335</v>
      </c>
      <c r="J26" s="666">
        <v>1.4906930744315547E-2</v>
      </c>
      <c r="K26" s="135">
        <v>-385.99999900000057</v>
      </c>
      <c r="L26" s="666">
        <v>-1.7176344037011581E-2</v>
      </c>
      <c r="M26" s="667"/>
      <c r="O26" s="491" t="s">
        <v>4</v>
      </c>
      <c r="P26" s="430">
        <v>134.5124847501981</v>
      </c>
      <c r="Q26" s="142">
        <v>3.0132725078449461E-2</v>
      </c>
      <c r="R26" s="430">
        <v>171.65399173346179</v>
      </c>
      <c r="S26" s="142">
        <v>3.8452955137424326E-2</v>
      </c>
      <c r="T26" s="430">
        <v>323.23149320569996</v>
      </c>
      <c r="U26" s="142">
        <v>7.2408488621348716E-2</v>
      </c>
      <c r="V26" s="430">
        <v>465.77457406038752</v>
      </c>
      <c r="W26" s="142">
        <v>0.10434018236119816</v>
      </c>
      <c r="X26" s="430">
        <v>353.33861901445755</v>
      </c>
      <c r="Y26" s="142">
        <v>7.9152916445891203E-2</v>
      </c>
      <c r="Z26" s="430">
        <v>719.74217586486611</v>
      </c>
      <c r="AA26" s="142">
        <v>0.16123256627797217</v>
      </c>
      <c r="AB26" s="430">
        <v>1078.1075270277074</v>
      </c>
      <c r="AC26" s="142">
        <v>0.24151154279294576</v>
      </c>
      <c r="AD26" s="430">
        <v>649.47445995058342</v>
      </c>
      <c r="AE26" s="142">
        <v>0.14549159049072241</v>
      </c>
      <c r="AF26" s="430">
        <v>447.70573282528619</v>
      </c>
      <c r="AG26" s="142">
        <v>0.10029250287304821</v>
      </c>
      <c r="AH26" s="430">
        <v>120.4589415673416</v>
      </c>
      <c r="AI26" s="142">
        <v>2.6984529920999523E-2</v>
      </c>
      <c r="AJ26" s="322">
        <v>4463.99999999999</v>
      </c>
      <c r="AK26" s="296">
        <v>-1.0004441719502211E-11</v>
      </c>
      <c r="AL26" s="120">
        <v>1448.5111627642048</v>
      </c>
      <c r="AM26" s="333">
        <v>0.32448726764431179</v>
      </c>
      <c r="AN26" s="120">
        <v>568.16467439262783</v>
      </c>
      <c r="AO26" s="142">
        <v>0.12727703279404773</v>
      </c>
      <c r="AP26" s="502"/>
      <c r="AQ26" s="430">
        <v>1227.6773794738231</v>
      </c>
      <c r="AR26" s="430">
        <v>885.37322051996102</v>
      </c>
      <c r="AS26" s="322">
        <v>138.66213151927434</v>
      </c>
      <c r="AT26" s="668"/>
      <c r="AU26" s="491" t="s">
        <v>4</v>
      </c>
      <c r="AV26" s="430"/>
      <c r="AW26" s="142" t="e">
        <v>#DIV/0!</v>
      </c>
      <c r="AX26" s="430"/>
      <c r="AY26" s="142" t="e">
        <v>#DIV/0!</v>
      </c>
      <c r="AZ26" s="430"/>
      <c r="BA26" s="142" t="e">
        <v>#DIV/0!</v>
      </c>
      <c r="BB26" s="430"/>
      <c r="BC26" s="142" t="e">
        <v>#DIV/0!</v>
      </c>
      <c r="BD26" s="430"/>
      <c r="BE26" s="142" t="e">
        <v>#DIV/0!</v>
      </c>
      <c r="BF26" s="322">
        <v>0</v>
      </c>
      <c r="BG26" s="492" t="e">
        <v>#DIV/0!</v>
      </c>
      <c r="BH26" s="668"/>
      <c r="BI26" s="491" t="s">
        <v>4</v>
      </c>
      <c r="BJ26" s="430">
        <v>1846.0256699364322</v>
      </c>
      <c r="BK26" s="142">
        <v>0.51570284036492042</v>
      </c>
      <c r="BL26" s="430">
        <v>355.3538776236577</v>
      </c>
      <c r="BM26" s="142">
        <v>9.927110278565035E-2</v>
      </c>
      <c r="BN26" s="430">
        <v>735.80336807384504</v>
      </c>
      <c r="BO26" s="142">
        <v>0.20555287667198227</v>
      </c>
      <c r="BP26" s="430">
        <v>392.49538460692139</v>
      </c>
      <c r="BQ26" s="142">
        <v>0.10964689601465902</v>
      </c>
      <c r="BR26" s="322">
        <v>57.217997244487265</v>
      </c>
      <c r="BS26" s="142">
        <v>1.5984330109553874E-2</v>
      </c>
      <c r="BT26" s="322">
        <v>192.73430650774657</v>
      </c>
      <c r="BU26" s="142">
        <v>5.3841954053234095E-2</v>
      </c>
      <c r="BV26" s="322">
        <v>3579.6306039930901</v>
      </c>
      <c r="BW26" s="671">
        <v>0.16142326661366321</v>
      </c>
      <c r="BX26" s="646">
        <v>0.38502605684942925</v>
      </c>
      <c r="BY26" s="491" t="s">
        <v>4</v>
      </c>
      <c r="BZ26" s="322">
        <v>36.13768247020257</v>
      </c>
      <c r="CA26" s="142">
        <v>1.0285714285714287E-2</v>
      </c>
      <c r="CB26" s="322">
        <v>172.6578162465234</v>
      </c>
      <c r="CC26" s="142">
        <v>4.9142857142857155E-2</v>
      </c>
      <c r="CD26" s="489">
        <v>349.33093054529149</v>
      </c>
      <c r="CE26" s="142">
        <v>9.9428571428571436E-2</v>
      </c>
      <c r="CF26" s="489">
        <v>517.97344873957002</v>
      </c>
      <c r="CG26" s="142">
        <v>0.14742857142857141</v>
      </c>
      <c r="CH26" s="489">
        <v>674.57007277711466</v>
      </c>
      <c r="CI26" s="142">
        <v>0.19200000000000003</v>
      </c>
      <c r="CJ26" s="489">
        <v>317.20854612733359</v>
      </c>
      <c r="CK26" s="142">
        <v>9.0285714285714275E-2</v>
      </c>
      <c r="CL26" s="489">
        <v>734.79954356078554</v>
      </c>
      <c r="CM26" s="142">
        <v>0.20914285714285716</v>
      </c>
      <c r="CN26" s="489">
        <v>710.70775524731675</v>
      </c>
      <c r="CO26" s="142">
        <v>0.20228571428571418</v>
      </c>
      <c r="CP26" s="322">
        <v>3513.3857957141381</v>
      </c>
      <c r="CQ26" s="120"/>
    </row>
    <row r="27" spans="2:95" s="119" customFormat="1" x14ac:dyDescent="0.2">
      <c r="B27" s="140">
        <v>97208</v>
      </c>
      <c r="C27" s="141" t="s">
        <v>7</v>
      </c>
      <c r="D27" s="296">
        <v>945</v>
      </c>
      <c r="E27" s="430">
        <v>873</v>
      </c>
      <c r="F27" s="135"/>
      <c r="G27" s="430">
        <v>813</v>
      </c>
      <c r="H27" s="670">
        <v>-1.4139967435087608E-2</v>
      </c>
      <c r="I27" s="430">
        <v>17</v>
      </c>
      <c r="J27" s="666">
        <v>4.0063241066081558E-3</v>
      </c>
      <c r="K27" s="135">
        <v>-77</v>
      </c>
      <c r="L27" s="666">
        <v>-1.8146291541695767E-2</v>
      </c>
      <c r="M27" s="667"/>
      <c r="O27" s="491" t="s">
        <v>7</v>
      </c>
      <c r="P27" s="430">
        <v>14</v>
      </c>
      <c r="Q27" s="142">
        <v>1.7220172201722016E-2</v>
      </c>
      <c r="R27" s="430">
        <v>20</v>
      </c>
      <c r="S27" s="142">
        <v>2.4600246002460024E-2</v>
      </c>
      <c r="T27" s="430">
        <v>43</v>
      </c>
      <c r="U27" s="142">
        <v>5.2890528905289051E-2</v>
      </c>
      <c r="V27" s="430">
        <v>74</v>
      </c>
      <c r="W27" s="142">
        <v>9.1020910209102093E-2</v>
      </c>
      <c r="X27" s="430">
        <v>56</v>
      </c>
      <c r="Y27" s="142">
        <v>6.8880688806888066E-2</v>
      </c>
      <c r="Z27" s="430">
        <v>78</v>
      </c>
      <c r="AA27" s="142">
        <v>9.5940959409594101E-2</v>
      </c>
      <c r="AB27" s="430">
        <v>223</v>
      </c>
      <c r="AC27" s="142">
        <v>0.27429274292742928</v>
      </c>
      <c r="AD27" s="430">
        <v>118</v>
      </c>
      <c r="AE27" s="142">
        <v>0.14514145141451415</v>
      </c>
      <c r="AF27" s="430">
        <v>122</v>
      </c>
      <c r="AG27" s="142">
        <v>0.15006150061500614</v>
      </c>
      <c r="AH27" s="430">
        <v>65</v>
      </c>
      <c r="AI27" s="142">
        <v>7.995079950799508E-2</v>
      </c>
      <c r="AJ27" s="322">
        <v>813</v>
      </c>
      <c r="AK27" s="296">
        <v>0</v>
      </c>
      <c r="AL27" s="120">
        <v>207</v>
      </c>
      <c r="AM27" s="333">
        <v>0.25461254612546125</v>
      </c>
      <c r="AN27" s="120">
        <v>187</v>
      </c>
      <c r="AO27" s="142">
        <v>0.23001230012300122</v>
      </c>
      <c r="AP27" s="502"/>
      <c r="AQ27" s="430">
        <v>168</v>
      </c>
      <c r="AR27" s="430">
        <v>238</v>
      </c>
      <c r="AS27" s="322">
        <v>70.588235294117652</v>
      </c>
      <c r="AT27" s="668"/>
      <c r="AU27" s="491" t="s">
        <v>7</v>
      </c>
      <c r="AV27" s="430"/>
      <c r="AW27" s="142" t="e">
        <v>#DIV/0!</v>
      </c>
      <c r="AX27" s="430"/>
      <c r="AY27" s="142" t="e">
        <v>#DIV/0!</v>
      </c>
      <c r="AZ27" s="430"/>
      <c r="BA27" s="142" t="e">
        <v>#DIV/0!</v>
      </c>
      <c r="BB27" s="430"/>
      <c r="BC27" s="142" t="e">
        <v>#DIV/0!</v>
      </c>
      <c r="BD27" s="430"/>
      <c r="BE27" s="142" t="e">
        <v>#DIV/0!</v>
      </c>
      <c r="BF27" s="322">
        <v>0</v>
      </c>
      <c r="BG27" s="492" t="e">
        <v>#DIV/0!</v>
      </c>
      <c r="BH27" s="668"/>
      <c r="BI27" s="491" t="s">
        <v>7</v>
      </c>
      <c r="BJ27" s="430">
        <v>273</v>
      </c>
      <c r="BK27" s="142">
        <v>0.39622641509433965</v>
      </c>
      <c r="BL27" s="430">
        <v>86</v>
      </c>
      <c r="BM27" s="142">
        <v>0.12481857764876633</v>
      </c>
      <c r="BN27" s="430">
        <v>208</v>
      </c>
      <c r="BO27" s="142">
        <v>0.30188679245283018</v>
      </c>
      <c r="BP27" s="430">
        <v>36</v>
      </c>
      <c r="BQ27" s="142">
        <v>5.2249637155297533E-2</v>
      </c>
      <c r="BR27" s="322">
        <v>16</v>
      </c>
      <c r="BS27" s="142">
        <v>2.3222060957910014E-2</v>
      </c>
      <c r="BT27" s="322">
        <v>70</v>
      </c>
      <c r="BU27" s="142">
        <v>0.10159651669085631</v>
      </c>
      <c r="BV27" s="322">
        <v>689</v>
      </c>
      <c r="BW27" s="671">
        <v>0.23955431754874651</v>
      </c>
      <c r="BX27" s="646">
        <v>0.47895500725689405</v>
      </c>
      <c r="BY27" s="491" t="s">
        <v>7</v>
      </c>
      <c r="BZ27" s="322">
        <v>32</v>
      </c>
      <c r="CA27" s="142">
        <v>4.6783625730994149E-2</v>
      </c>
      <c r="CB27" s="322">
        <v>16</v>
      </c>
      <c r="CC27" s="142">
        <v>2.3391812865497075E-2</v>
      </c>
      <c r="CD27" s="489">
        <v>12</v>
      </c>
      <c r="CE27" s="142">
        <v>1.7543859649122806E-2</v>
      </c>
      <c r="CF27" s="489">
        <v>68</v>
      </c>
      <c r="CG27" s="142">
        <v>9.9415204678362568E-2</v>
      </c>
      <c r="CH27" s="489">
        <v>112</v>
      </c>
      <c r="CI27" s="142">
        <v>0.16374269005847952</v>
      </c>
      <c r="CJ27" s="489">
        <v>100</v>
      </c>
      <c r="CK27" s="142">
        <v>0.14619883040935672</v>
      </c>
      <c r="CL27" s="489">
        <v>224</v>
      </c>
      <c r="CM27" s="142">
        <v>0.32748538011695905</v>
      </c>
      <c r="CN27" s="489">
        <v>120</v>
      </c>
      <c r="CO27" s="142">
        <v>0.17543859649122806</v>
      </c>
      <c r="CP27" s="322">
        <v>684</v>
      </c>
      <c r="CQ27" s="120"/>
    </row>
    <row r="28" spans="2:95" s="119" customFormat="1" x14ac:dyDescent="0.2">
      <c r="B28" s="140">
        <v>97218</v>
      </c>
      <c r="C28" s="141" t="s">
        <v>15</v>
      </c>
      <c r="D28" s="296">
        <v>5392</v>
      </c>
      <c r="E28" s="430">
        <v>5150.0000019999989</v>
      </c>
      <c r="F28" s="135"/>
      <c r="G28" s="430">
        <v>5021</v>
      </c>
      <c r="H28" s="670">
        <v>-5.0606710400357136E-3</v>
      </c>
      <c r="I28" s="430">
        <v>322</v>
      </c>
      <c r="J28" s="666">
        <v>1.2632062400212321E-2</v>
      </c>
      <c r="K28" s="135">
        <v>-451.00000199999886</v>
      </c>
      <c r="L28" s="666">
        <v>-1.7692733440248031E-2</v>
      </c>
      <c r="M28" s="667"/>
      <c r="O28" s="491" t="s">
        <v>15</v>
      </c>
      <c r="P28" s="430">
        <v>138.52000897118683</v>
      </c>
      <c r="Q28" s="142">
        <v>2.758813164134373E-2</v>
      </c>
      <c r="R28" s="430">
        <v>157.18582578290705</v>
      </c>
      <c r="S28" s="142">
        <v>3.1305681295141823E-2</v>
      </c>
      <c r="T28" s="430">
        <v>305.21417897309391</v>
      </c>
      <c r="U28" s="142">
        <v>6.0787528176278437E-2</v>
      </c>
      <c r="V28" s="430">
        <v>523.71303647392938</v>
      </c>
      <c r="W28" s="142">
        <v>0.1043045282760266</v>
      </c>
      <c r="X28" s="430">
        <v>384.4985085940346</v>
      </c>
      <c r="Y28" s="142">
        <v>7.6578073808809946E-2</v>
      </c>
      <c r="Z28" s="430">
        <v>609.30922462767853</v>
      </c>
      <c r="AA28" s="142">
        <v>0.12135216582905373</v>
      </c>
      <c r="AB28" s="430">
        <v>1140.8423640924761</v>
      </c>
      <c r="AC28" s="142">
        <v>0.22721417329067448</v>
      </c>
      <c r="AD28" s="430">
        <v>699.16115484150464</v>
      </c>
      <c r="AE28" s="142">
        <v>0.13924739192222763</v>
      </c>
      <c r="AF28" s="430">
        <v>771.07269220973785</v>
      </c>
      <c r="AG28" s="142">
        <v>0.153569546347289</v>
      </c>
      <c r="AH28" s="430">
        <v>291.48300543344919</v>
      </c>
      <c r="AI28" s="142">
        <v>5.8052779413154613E-2</v>
      </c>
      <c r="AJ28" s="322">
        <v>5020.9999999999982</v>
      </c>
      <c r="AK28" s="296">
        <v>0</v>
      </c>
      <c r="AL28" s="120">
        <v>1509.1315587951519</v>
      </c>
      <c r="AM28" s="333">
        <v>0.30056394319760049</v>
      </c>
      <c r="AN28" s="120">
        <v>1062.5556976431872</v>
      </c>
      <c r="AO28" s="142">
        <v>0.21162232576044362</v>
      </c>
      <c r="AP28" s="502"/>
      <c r="AQ28" s="430">
        <v>1252.3466793619305</v>
      </c>
      <c r="AR28" s="430">
        <v>1398.5404002541509</v>
      </c>
      <c r="AS28" s="322">
        <v>89.546693047576369</v>
      </c>
      <c r="AT28" s="668"/>
      <c r="AU28" s="491" t="s">
        <v>15</v>
      </c>
      <c r="AV28" s="430"/>
      <c r="AW28" s="142" t="e">
        <v>#DIV/0!</v>
      </c>
      <c r="AX28" s="430"/>
      <c r="AY28" s="142" t="e">
        <v>#DIV/0!</v>
      </c>
      <c r="AZ28" s="430"/>
      <c r="BA28" s="142" t="e">
        <v>#DIV/0!</v>
      </c>
      <c r="BB28" s="430"/>
      <c r="BC28" s="142" t="e">
        <v>#DIV/0!</v>
      </c>
      <c r="BD28" s="430"/>
      <c r="BE28" s="142" t="e">
        <v>#DIV/0!</v>
      </c>
      <c r="BF28" s="322">
        <v>0</v>
      </c>
      <c r="BG28" s="492" t="e">
        <v>#DIV/0!</v>
      </c>
      <c r="BH28" s="668"/>
      <c r="BI28" s="491" t="s">
        <v>15</v>
      </c>
      <c r="BJ28" s="430">
        <v>1550.3431775296137</v>
      </c>
      <c r="BK28" s="142">
        <v>0.37617141224331158</v>
      </c>
      <c r="BL28" s="430">
        <v>613.05982228718551</v>
      </c>
      <c r="BM28" s="142">
        <v>0.14875131034335082</v>
      </c>
      <c r="BN28" s="430">
        <v>1199.1108837920876</v>
      </c>
      <c r="BO28" s="142">
        <v>0.29094928215258264</v>
      </c>
      <c r="BP28" s="430">
        <v>362.948582384931</v>
      </c>
      <c r="BQ28" s="142">
        <v>8.8064941224820836E-2</v>
      </c>
      <c r="BR28" s="322">
        <v>94.311495469744216</v>
      </c>
      <c r="BS28" s="142">
        <v>2.2883506668609631E-2</v>
      </c>
      <c r="BT28" s="322">
        <v>301.60030322095292</v>
      </c>
      <c r="BU28" s="142">
        <v>7.3179547367324571E-2</v>
      </c>
      <c r="BV28" s="322">
        <v>4121.3742646845149</v>
      </c>
      <c r="BW28" s="671">
        <v>0.28337754100327145</v>
      </c>
      <c r="BX28" s="646">
        <v>0.47507727741333772</v>
      </c>
      <c r="BY28" s="491" t="s">
        <v>15</v>
      </c>
      <c r="BZ28" s="322">
        <v>93.32908405860114</v>
      </c>
      <c r="CA28" s="142">
        <v>2.2839210766072086E-2</v>
      </c>
      <c r="CB28" s="322">
        <v>201.39433928434983</v>
      </c>
      <c r="CC28" s="142">
        <v>4.9284612705734497E-2</v>
      </c>
      <c r="CD28" s="489">
        <v>54.032627612874343</v>
      </c>
      <c r="CE28" s="142">
        <v>1.3222700969831207E-2</v>
      </c>
      <c r="CF28" s="489">
        <v>371.73748677224626</v>
      </c>
      <c r="CG28" s="142">
        <v>9.0970471806090941E-2</v>
      </c>
      <c r="CH28" s="489">
        <v>711.63198505444325</v>
      </c>
      <c r="CI28" s="142">
        <v>0.17414842391822247</v>
      </c>
      <c r="CJ28" s="489">
        <v>628.74330313162898</v>
      </c>
      <c r="CK28" s="142">
        <v>0.1538641567398541</v>
      </c>
      <c r="CL28" s="489">
        <v>1203.065560471638</v>
      </c>
      <c r="CM28" s="142">
        <v>0.29441055998965543</v>
      </c>
      <c r="CN28" s="489">
        <v>822.41890377442735</v>
      </c>
      <c r="CO28" s="142">
        <v>0.20125986310453928</v>
      </c>
      <c r="CP28" s="322">
        <v>4086.3532901602093</v>
      </c>
      <c r="CQ28" s="120"/>
    </row>
    <row r="29" spans="2:95" s="119" customFormat="1" x14ac:dyDescent="0.2">
      <c r="B29" s="140">
        <v>97233</v>
      </c>
      <c r="C29" s="141" t="s">
        <v>16</v>
      </c>
      <c r="D29" s="296">
        <v>1934</v>
      </c>
      <c r="E29" s="430">
        <v>1852.9999990000001</v>
      </c>
      <c r="F29" s="135"/>
      <c r="G29" s="430">
        <v>1877</v>
      </c>
      <c r="H29" s="670">
        <v>2.577077137382755E-3</v>
      </c>
      <c r="I29" s="430">
        <v>61</v>
      </c>
      <c r="J29" s="666">
        <v>6.5500707845949184E-3</v>
      </c>
      <c r="K29" s="135">
        <v>-36.999999000000116</v>
      </c>
      <c r="L29" s="666">
        <v>-3.9729936472121625E-3</v>
      </c>
      <c r="M29" s="667"/>
      <c r="O29" s="491" t="s">
        <v>16</v>
      </c>
      <c r="P29" s="430">
        <v>49.891020893879848</v>
      </c>
      <c r="Q29" s="142">
        <v>2.6580192271646173E-2</v>
      </c>
      <c r="R29" s="430">
        <v>61.864865908411005</v>
      </c>
      <c r="S29" s="142">
        <v>3.295943841684125E-2</v>
      </c>
      <c r="T29" s="430">
        <v>101.77768262351489</v>
      </c>
      <c r="U29" s="142">
        <v>5.4223592234158194E-2</v>
      </c>
      <c r="V29" s="430">
        <v>152.66652393527232</v>
      </c>
      <c r="W29" s="142">
        <v>8.1335388351237284E-2</v>
      </c>
      <c r="X29" s="430">
        <v>101.78005867047298</v>
      </c>
      <c r="Y29" s="142">
        <v>5.4224858108936076E-2</v>
      </c>
      <c r="Z29" s="430">
        <v>246.47114740359879</v>
      </c>
      <c r="AA29" s="142">
        <v>0.13131121332104362</v>
      </c>
      <c r="AB29" s="430">
        <v>441.07939354714335</v>
      </c>
      <c r="AC29" s="142">
        <v>0.23499168542735402</v>
      </c>
      <c r="AD29" s="430">
        <v>289.3988097949582</v>
      </c>
      <c r="AE29" s="142">
        <v>0.15418157154766027</v>
      </c>
      <c r="AF29" s="430">
        <v>335.279540641663</v>
      </c>
      <c r="AG29" s="142">
        <v>0.17862522143935169</v>
      </c>
      <c r="AH29" s="430">
        <v>96.790956581084984</v>
      </c>
      <c r="AI29" s="142">
        <v>5.1566838881771451E-2</v>
      </c>
      <c r="AJ29" s="322">
        <v>1876.9999999999993</v>
      </c>
      <c r="AK29" s="296">
        <v>0</v>
      </c>
      <c r="AL29" s="120">
        <v>467.98015203155103</v>
      </c>
      <c r="AM29" s="333">
        <v>0.24932346938281899</v>
      </c>
      <c r="AN29" s="120">
        <v>432.07049722274797</v>
      </c>
      <c r="AO29" s="142">
        <v>0.23019206032112316</v>
      </c>
      <c r="AP29" s="502"/>
      <c r="AQ29" s="430">
        <v>405.11508965830444</v>
      </c>
      <c r="AR29" s="430">
        <v>565.78556135922031</v>
      </c>
      <c r="AS29" s="322">
        <v>71.602231892428009</v>
      </c>
      <c r="AT29" s="668"/>
      <c r="AU29" s="491" t="s">
        <v>16</v>
      </c>
      <c r="AV29" s="430"/>
      <c r="AW29" s="142" t="e">
        <v>#DIV/0!</v>
      </c>
      <c r="AX29" s="430"/>
      <c r="AY29" s="142" t="e">
        <v>#DIV/0!</v>
      </c>
      <c r="AZ29" s="430"/>
      <c r="BA29" s="142" t="e">
        <v>#DIV/0!</v>
      </c>
      <c r="BB29" s="430"/>
      <c r="BC29" s="142" t="e">
        <v>#DIV/0!</v>
      </c>
      <c r="BD29" s="430"/>
      <c r="BE29" s="142" t="e">
        <v>#DIV/0!</v>
      </c>
      <c r="BF29" s="322">
        <v>0</v>
      </c>
      <c r="BG29" s="492" t="e">
        <v>#DIV/0!</v>
      </c>
      <c r="BH29" s="668"/>
      <c r="BI29" s="491" t="s">
        <v>16</v>
      </c>
      <c r="BJ29" s="430">
        <v>639.60288785953958</v>
      </c>
      <c r="BK29" s="142">
        <v>0.40695828527344186</v>
      </c>
      <c r="BL29" s="430">
        <v>181.60331605372264</v>
      </c>
      <c r="BM29" s="142">
        <v>0.11554821828356697</v>
      </c>
      <c r="BN29" s="430">
        <v>464.99144287183447</v>
      </c>
      <c r="BO29" s="142">
        <v>0.29585876463319194</v>
      </c>
      <c r="BP29" s="430">
        <v>107.76460513078048</v>
      </c>
      <c r="BQ29" s="142">
        <v>6.8567074585852941E-2</v>
      </c>
      <c r="BR29" s="322">
        <v>19.95640835755194</v>
      </c>
      <c r="BS29" s="142">
        <v>1.269760640478758E-2</v>
      </c>
      <c r="BT29" s="322">
        <v>157.74829185602553</v>
      </c>
      <c r="BU29" s="142">
        <v>0.10037005081915863</v>
      </c>
      <c r="BV29" s="322">
        <v>1571.6669521294548</v>
      </c>
      <c r="BW29" s="671">
        <v>0.22114216281895505</v>
      </c>
      <c r="BX29" s="646">
        <v>0.47749349644299111</v>
      </c>
      <c r="BY29" s="491" t="s">
        <v>16</v>
      </c>
      <c r="BZ29" s="322">
        <v>63.860506744166244</v>
      </c>
      <c r="CA29" s="142">
        <v>4.0504131520376047E-2</v>
      </c>
      <c r="CB29" s="322">
        <v>79.825633430207816</v>
      </c>
      <c r="CC29" s="142">
        <v>5.0630164400470065E-2</v>
      </c>
      <c r="CD29" s="489">
        <v>47.895380058124687</v>
      </c>
      <c r="CE29" s="142">
        <v>3.0378098640282035E-2</v>
      </c>
      <c r="CF29" s="489">
        <v>175.61639354645718</v>
      </c>
      <c r="CG29" s="142">
        <v>0.11138636168103412</v>
      </c>
      <c r="CH29" s="489">
        <v>279.38971700572728</v>
      </c>
      <c r="CI29" s="142">
        <v>0.17720557540164517</v>
      </c>
      <c r="CJ29" s="489">
        <v>171.62511187494678</v>
      </c>
      <c r="CK29" s="142">
        <v>0.10885485346101062</v>
      </c>
      <c r="CL29" s="489">
        <v>423.07585718010137</v>
      </c>
      <c r="CM29" s="142">
        <v>0.26833987132249132</v>
      </c>
      <c r="CN29" s="489">
        <v>335.35319809736376</v>
      </c>
      <c r="CO29" s="142">
        <v>0.21270094357269079</v>
      </c>
      <c r="CP29" s="322">
        <v>1576.6417979370949</v>
      </c>
      <c r="CQ29" s="120"/>
    </row>
    <row r="30" spans="2:95" s="119" customFormat="1" x14ac:dyDescent="0.2">
      <c r="B30" s="140">
        <v>97219</v>
      </c>
      <c r="C30" s="141" t="s">
        <v>31</v>
      </c>
      <c r="D30" s="296">
        <v>1844</v>
      </c>
      <c r="E30" s="430">
        <v>1681.9999990000001</v>
      </c>
      <c r="F30" s="135"/>
      <c r="G30" s="430">
        <v>1632</v>
      </c>
      <c r="H30" s="670">
        <v>-6.0172840756823609E-3</v>
      </c>
      <c r="I30" s="430">
        <v>9</v>
      </c>
      <c r="J30" s="666">
        <v>1.0831111552850456E-3</v>
      </c>
      <c r="K30" s="135">
        <v>-58.999999000000116</v>
      </c>
      <c r="L30" s="666">
        <v>-7.1003952309674065E-3</v>
      </c>
      <c r="M30" s="667"/>
      <c r="O30" s="491" t="s">
        <v>31</v>
      </c>
      <c r="P30" s="430">
        <v>57.183271345474367</v>
      </c>
      <c r="Q30" s="142">
        <v>3.503876920678578E-2</v>
      </c>
      <c r="R30" s="430">
        <v>50.281842045158498</v>
      </c>
      <c r="S30" s="142">
        <v>3.0809952233553015E-2</v>
      </c>
      <c r="T30" s="430">
        <v>127.18348282010678</v>
      </c>
      <c r="U30" s="142">
        <v>7.7931055649575268E-2</v>
      </c>
      <c r="V30" s="430">
        <v>160.70471085021245</v>
      </c>
      <c r="W30" s="142">
        <v>9.847102380527728E-2</v>
      </c>
      <c r="X30" s="430">
        <v>156.76103696431767</v>
      </c>
      <c r="Y30" s="142">
        <v>9.6054556963429988E-2</v>
      </c>
      <c r="Z30" s="430">
        <v>228.73308538189747</v>
      </c>
      <c r="AA30" s="142">
        <v>0.14015507682714312</v>
      </c>
      <c r="AB30" s="430">
        <v>355.91656820200421</v>
      </c>
      <c r="AC30" s="142">
        <v>0.21808613247671835</v>
      </c>
      <c r="AD30" s="430">
        <v>179.46488269103384</v>
      </c>
      <c r="AE30" s="142">
        <v>0.10996622713911391</v>
      </c>
      <c r="AF30" s="430">
        <v>209.09787860088693</v>
      </c>
      <c r="AG30" s="142">
        <v>0.12812370012309254</v>
      </c>
      <c r="AH30" s="430">
        <v>106.67324109890711</v>
      </c>
      <c r="AI30" s="142">
        <v>6.536350557531076E-2</v>
      </c>
      <c r="AJ30" s="322">
        <v>1631.9999999999993</v>
      </c>
      <c r="AK30" s="296">
        <v>0</v>
      </c>
      <c r="AL30" s="120">
        <v>552.1143440252697</v>
      </c>
      <c r="AM30" s="333">
        <v>0.33830535785862137</v>
      </c>
      <c r="AN30" s="120">
        <v>315.77111969979404</v>
      </c>
      <c r="AO30" s="142">
        <v>0.1934872056984033</v>
      </c>
      <c r="AP30" s="502"/>
      <c r="AQ30" s="430">
        <v>446.6210675775842</v>
      </c>
      <c r="AR30" s="430">
        <v>409.46109537261628</v>
      </c>
      <c r="AS30" s="322">
        <v>109.07533649104117</v>
      </c>
      <c r="AT30" s="668"/>
      <c r="AU30" s="491" t="s">
        <v>31</v>
      </c>
      <c r="AV30" s="430"/>
      <c r="AW30" s="142" t="e">
        <v>#DIV/0!</v>
      </c>
      <c r="AX30" s="430"/>
      <c r="AY30" s="142" t="e">
        <v>#DIV/0!</v>
      </c>
      <c r="AZ30" s="430"/>
      <c r="BA30" s="142" t="e">
        <v>#DIV/0!</v>
      </c>
      <c r="BB30" s="430"/>
      <c r="BC30" s="142" t="e">
        <v>#DIV/0!</v>
      </c>
      <c r="BD30" s="430"/>
      <c r="BE30" s="142" t="e">
        <v>#DIV/0!</v>
      </c>
      <c r="BF30" s="322">
        <v>0</v>
      </c>
      <c r="BG30" s="492" t="e">
        <v>#DIV/0!</v>
      </c>
      <c r="BH30" s="668"/>
      <c r="BI30" s="491" t="s">
        <v>31</v>
      </c>
      <c r="BJ30" s="430">
        <v>449.57882299200537</v>
      </c>
      <c r="BK30" s="142">
        <v>0.34407062954298356</v>
      </c>
      <c r="BL30" s="430">
        <v>239.57818856810803</v>
      </c>
      <c r="BM30" s="142">
        <v>0.18335342758540563</v>
      </c>
      <c r="BN30" s="430">
        <v>356.11061438175221</v>
      </c>
      <c r="BO30" s="142">
        <v>0.2725377553636395</v>
      </c>
      <c r="BP30" s="430">
        <v>112.39470574800133</v>
      </c>
      <c r="BQ30" s="142">
        <v>8.6017657385745877E-2</v>
      </c>
      <c r="BR30" s="322">
        <v>13.802858600631744</v>
      </c>
      <c r="BS30" s="142">
        <v>1.0563571959653004E-2</v>
      </c>
      <c r="BT30" s="322">
        <v>135.18171412318085</v>
      </c>
      <c r="BU30" s="142">
        <v>0.10345695816257246</v>
      </c>
      <c r="BV30" s="322">
        <v>1306.6469044136795</v>
      </c>
      <c r="BW30" s="671">
        <v>0.34763948497854064</v>
      </c>
      <c r="BX30" s="646">
        <v>0.47257594287161087</v>
      </c>
      <c r="BY30" s="491" t="s">
        <v>31</v>
      </c>
      <c r="BZ30" s="322">
        <v>35.493064973053109</v>
      </c>
      <c r="CA30" s="142">
        <v>2.6860035682589212E-2</v>
      </c>
      <c r="CB30" s="322">
        <v>31.54939108715832</v>
      </c>
      <c r="CC30" s="142">
        <v>2.3875587273412633E-2</v>
      </c>
      <c r="CD30" s="489">
        <v>3.94367388589479</v>
      </c>
      <c r="CE30" s="142">
        <v>2.9844484091765791E-3</v>
      </c>
      <c r="CF30" s="489">
        <v>90.704499375580184</v>
      </c>
      <c r="CG30" s="142">
        <v>6.8642313411061334E-2</v>
      </c>
      <c r="CH30" s="489">
        <v>232.67675926779259</v>
      </c>
      <c r="CI30" s="142">
        <v>0.17608245614141815</v>
      </c>
      <c r="CJ30" s="489">
        <v>212.95838983831868</v>
      </c>
      <c r="CK30" s="142">
        <v>0.1611602140955353</v>
      </c>
      <c r="CL30" s="489">
        <v>311.77200404825749</v>
      </c>
      <c r="CM30" s="142">
        <v>0.23593925066562646</v>
      </c>
      <c r="CN30" s="489">
        <v>402.31017812691084</v>
      </c>
      <c r="CO30" s="142">
        <v>0.30445569432118025</v>
      </c>
      <c r="CP30" s="322">
        <v>1321.4079606029661</v>
      </c>
      <c r="CQ30" s="120"/>
    </row>
    <row r="31" spans="2:95" s="119" customFormat="1" x14ac:dyDescent="0.2">
      <c r="B31" s="140">
        <v>97225</v>
      </c>
      <c r="C31" s="144" t="s">
        <v>20</v>
      </c>
      <c r="D31" s="672">
        <v>4439</v>
      </c>
      <c r="E31" s="430">
        <v>4496</v>
      </c>
      <c r="F31" s="135"/>
      <c r="G31" s="430">
        <v>4285</v>
      </c>
      <c r="H31" s="674">
        <v>-9.5674500251077266E-3</v>
      </c>
      <c r="I31" s="430">
        <v>129</v>
      </c>
      <c r="J31" s="675">
        <v>5.8492940911796052E-3</v>
      </c>
      <c r="K31" s="135">
        <v>-340</v>
      </c>
      <c r="L31" s="675">
        <v>-1.5416744116287332E-2</v>
      </c>
      <c r="M31" s="667"/>
      <c r="O31" s="493" t="s">
        <v>20</v>
      </c>
      <c r="P31" s="430">
        <v>157.72569979676825</v>
      </c>
      <c r="Q31" s="145">
        <v>3.6808798085593647E-2</v>
      </c>
      <c r="R31" s="430">
        <v>153.65535915685166</v>
      </c>
      <c r="S31" s="145">
        <v>3.5858893618868654E-2</v>
      </c>
      <c r="T31" s="430">
        <v>256.43146031474578</v>
      </c>
      <c r="U31" s="145">
        <v>5.9843981403674827E-2</v>
      </c>
      <c r="V31" s="430">
        <v>388.71753111203532</v>
      </c>
      <c r="W31" s="145">
        <v>9.0715876572237258E-2</v>
      </c>
      <c r="X31" s="430">
        <v>343.87863072606154</v>
      </c>
      <c r="Y31" s="145">
        <v>8.0251722456490718E-2</v>
      </c>
      <c r="Z31" s="430">
        <v>554.01216727883002</v>
      </c>
      <c r="AA31" s="145">
        <v>0.12929105420742867</v>
      </c>
      <c r="AB31" s="430">
        <v>973.32799009404107</v>
      </c>
      <c r="AC31" s="145">
        <v>0.22714772230899519</v>
      </c>
      <c r="AD31" s="430">
        <v>581.90397473806422</v>
      </c>
      <c r="AE31" s="145">
        <v>0.1358002274767949</v>
      </c>
      <c r="AF31" s="430">
        <v>529.89940652091798</v>
      </c>
      <c r="AG31" s="145">
        <v>0.12366380548912947</v>
      </c>
      <c r="AH31" s="430">
        <v>345.44778026167012</v>
      </c>
      <c r="AI31" s="145">
        <v>8.061791838078676E-2</v>
      </c>
      <c r="AJ31" s="324">
        <v>4284.9999999999854</v>
      </c>
      <c r="AK31" s="296">
        <v>-1.4551915228366852E-11</v>
      </c>
      <c r="AL31" s="120">
        <v>1300.4086811064626</v>
      </c>
      <c r="AM31" s="333">
        <v>0.3034792721368651</v>
      </c>
      <c r="AN31" s="120">
        <v>875.3471867825881</v>
      </c>
      <c r="AO31" s="145">
        <v>0.20428172386991622</v>
      </c>
      <c r="AP31" s="502"/>
      <c r="AQ31" s="430">
        <v>1055.2358108983785</v>
      </c>
      <c r="AR31" s="430">
        <v>1135.2361575335458</v>
      </c>
      <c r="AS31" s="322">
        <v>92.952977571734607</v>
      </c>
      <c r="AT31" s="668"/>
      <c r="AU31" s="493" t="s">
        <v>20</v>
      </c>
      <c r="AV31" s="430"/>
      <c r="AW31" s="145" t="e">
        <v>#DIV/0!</v>
      </c>
      <c r="AX31" s="430"/>
      <c r="AY31" s="145" t="e">
        <v>#DIV/0!</v>
      </c>
      <c r="AZ31" s="430"/>
      <c r="BA31" s="145" t="e">
        <v>#DIV/0!</v>
      </c>
      <c r="BB31" s="430"/>
      <c r="BC31" s="145" t="e">
        <v>#DIV/0!</v>
      </c>
      <c r="BD31" s="430"/>
      <c r="BE31" s="145" t="e">
        <v>#DIV/0!</v>
      </c>
      <c r="BF31" s="324">
        <v>0</v>
      </c>
      <c r="BG31" s="494" t="e">
        <v>#DIV/0!</v>
      </c>
      <c r="BH31" s="668"/>
      <c r="BI31" s="493" t="s">
        <v>20</v>
      </c>
      <c r="BJ31" s="430">
        <v>1254.3868253542539</v>
      </c>
      <c r="BK31" s="145">
        <v>0.36065756201269356</v>
      </c>
      <c r="BL31" s="430">
        <v>513.86297403323397</v>
      </c>
      <c r="BM31" s="145">
        <v>0.1477443510067791</v>
      </c>
      <c r="BN31" s="430">
        <v>955.12676658321334</v>
      </c>
      <c r="BO31" s="145">
        <v>0.27461520169560555</v>
      </c>
      <c r="BP31" s="430">
        <v>247.27319387493344</v>
      </c>
      <c r="BQ31" s="145">
        <v>7.1095251840547533E-2</v>
      </c>
      <c r="BR31" s="322">
        <v>87.512323758206904</v>
      </c>
      <c r="BS31" s="145">
        <v>2.5161282544391313E-2</v>
      </c>
      <c r="BT31" s="322">
        <v>419.89288453267852</v>
      </c>
      <c r="BU31" s="145">
        <v>0.12072635089998295</v>
      </c>
      <c r="BV31" s="324">
        <v>3478.0549681365201</v>
      </c>
      <c r="BW31" s="676">
        <v>0.29060541910494392</v>
      </c>
      <c r="BX31" s="646">
        <v>0.49159808698052732</v>
      </c>
      <c r="BY31" s="493" t="s">
        <v>20</v>
      </c>
      <c r="BZ31" s="322">
        <v>86.494738598228096</v>
      </c>
      <c r="CA31" s="145">
        <v>2.493244918135611E-2</v>
      </c>
      <c r="CB31" s="322">
        <v>152.63777399687311</v>
      </c>
      <c r="CC31" s="145">
        <v>4.3998439731804895E-2</v>
      </c>
      <c r="CD31" s="673">
        <v>91.582664398123867</v>
      </c>
      <c r="CE31" s="145">
        <v>2.6399063839082939E-2</v>
      </c>
      <c r="CF31" s="489">
        <v>339.87344343303732</v>
      </c>
      <c r="CG31" s="145">
        <v>9.7969859136152207E-2</v>
      </c>
      <c r="CH31" s="489">
        <v>572.57467833380804</v>
      </c>
      <c r="CI31" s="145">
        <v>0.1650469069153466</v>
      </c>
      <c r="CJ31" s="489">
        <v>361.24273179259956</v>
      </c>
      <c r="CK31" s="145">
        <v>0.10412964069860489</v>
      </c>
      <c r="CL31" s="489">
        <v>1059.0206697604553</v>
      </c>
      <c r="CM31" s="145">
        <v>0.30526688049149348</v>
      </c>
      <c r="CN31" s="489">
        <v>805.73663655258429</v>
      </c>
      <c r="CO31" s="145">
        <v>0.23225676000615883</v>
      </c>
      <c r="CP31" s="324">
        <v>3469.1633368657099</v>
      </c>
      <c r="CQ31" s="120"/>
    </row>
    <row r="32" spans="2:95" s="147" customFormat="1" x14ac:dyDescent="0.2">
      <c r="C32" s="153" t="s">
        <v>37</v>
      </c>
      <c r="D32" s="154">
        <v>23436</v>
      </c>
      <c r="E32" s="440">
        <v>23783</v>
      </c>
      <c r="F32" s="687"/>
      <c r="G32" s="440">
        <v>23402</v>
      </c>
      <c r="H32" s="682">
        <v>-3.2246996400232542E-3</v>
      </c>
      <c r="I32" s="440">
        <v>1107</v>
      </c>
      <c r="J32" s="338">
        <v>9.3694028910911876E-3</v>
      </c>
      <c r="K32" s="304">
        <v>-1488</v>
      </c>
      <c r="L32" s="338">
        <v>-1.2594102531114442E-2</v>
      </c>
      <c r="M32" s="678"/>
      <c r="O32" s="496" t="s">
        <v>37</v>
      </c>
      <c r="P32" s="858">
        <v>691.97585638298756</v>
      </c>
      <c r="Q32" s="155">
        <v>2.9569090521450653E-2</v>
      </c>
      <c r="R32" s="858">
        <v>777.82523778950724</v>
      </c>
      <c r="S32" s="155">
        <v>3.3237553960751558E-2</v>
      </c>
      <c r="T32" s="858">
        <v>1457.1802149109176</v>
      </c>
      <c r="U32" s="155">
        <v>6.2267336762281814E-2</v>
      </c>
      <c r="V32" s="858">
        <v>2259.1018463024061</v>
      </c>
      <c r="W32" s="155">
        <v>9.6534563127186057E-2</v>
      </c>
      <c r="X32" s="858">
        <v>1749.6235602947786</v>
      </c>
      <c r="Y32" s="155">
        <v>7.4763847546995138E-2</v>
      </c>
      <c r="Z32" s="858">
        <v>3184.1221594899275</v>
      </c>
      <c r="AA32" s="155">
        <v>0.1360619673314217</v>
      </c>
      <c r="AB32" s="858">
        <v>5527.763523877351</v>
      </c>
      <c r="AC32" s="155">
        <v>0.23620902161684285</v>
      </c>
      <c r="AD32" s="858">
        <v>3294.3205789657281</v>
      </c>
      <c r="AE32" s="155">
        <v>0.14077089902425993</v>
      </c>
      <c r="AF32" s="858">
        <v>3142.9400279034262</v>
      </c>
      <c r="AG32" s="155">
        <v>0.13430219758582296</v>
      </c>
      <c r="AH32" s="858">
        <v>1317.1469940829475</v>
      </c>
      <c r="AI32" s="155">
        <v>5.6283522522987295E-2</v>
      </c>
      <c r="AJ32" s="326">
        <v>23401.999999999978</v>
      </c>
      <c r="AK32" s="296">
        <v>0</v>
      </c>
      <c r="AL32" s="120">
        <v>6935.7067156805961</v>
      </c>
      <c r="AM32" s="333">
        <v>0.29637239191866527</v>
      </c>
      <c r="AN32" s="120">
        <v>4460.0870219863737</v>
      </c>
      <c r="AO32" s="155">
        <v>0.19058572010881025</v>
      </c>
      <c r="AP32" s="502"/>
      <c r="AQ32" s="858">
        <v>5774.325078665719</v>
      </c>
      <c r="AR32" s="858">
        <v>6029.0224506905452</v>
      </c>
      <c r="AS32" s="326">
        <v>95.775478129200636</v>
      </c>
      <c r="AT32" s="679"/>
      <c r="AU32" s="496" t="s">
        <v>37</v>
      </c>
      <c r="AV32" s="858">
        <v>0</v>
      </c>
      <c r="AW32" s="155" t="e">
        <v>#DIV/0!</v>
      </c>
      <c r="AX32" s="858">
        <v>0</v>
      </c>
      <c r="AY32" s="155" t="e">
        <v>#DIV/0!</v>
      </c>
      <c r="AZ32" s="858">
        <v>0</v>
      </c>
      <c r="BA32" s="155" t="e">
        <v>#DIV/0!</v>
      </c>
      <c r="BB32" s="858">
        <v>0</v>
      </c>
      <c r="BC32" s="155" t="e">
        <v>#DIV/0!</v>
      </c>
      <c r="BD32" s="858">
        <v>0</v>
      </c>
      <c r="BE32" s="155" t="e">
        <v>#DIV/0!</v>
      </c>
      <c r="BF32" s="326">
        <v>0</v>
      </c>
      <c r="BG32" s="321" t="e">
        <v>#DIV/0!</v>
      </c>
      <c r="BH32" s="668"/>
      <c r="BI32" s="496" t="s">
        <v>37</v>
      </c>
      <c r="BJ32" s="858">
        <v>7993.2103237404317</v>
      </c>
      <c r="BK32" s="155">
        <v>0.41695570650590891</v>
      </c>
      <c r="BL32" s="858">
        <v>2286.7197309969997</v>
      </c>
      <c r="BM32" s="155">
        <v>0.11928384246152089</v>
      </c>
      <c r="BN32" s="858">
        <v>5150.6281220022192</v>
      </c>
      <c r="BO32" s="155">
        <v>0.26867600132829661</v>
      </c>
      <c r="BP32" s="858">
        <v>1632.2914903034964</v>
      </c>
      <c r="BQ32" s="155">
        <v>8.514642102456188E-2</v>
      </c>
      <c r="BR32" s="858">
        <v>354.88114837214368</v>
      </c>
      <c r="BS32" s="155">
        <v>1.8511926241406951E-2</v>
      </c>
      <c r="BT32" s="858">
        <v>1752.6755347545554</v>
      </c>
      <c r="BU32" s="155">
        <v>9.1426102438304707E-2</v>
      </c>
      <c r="BV32" s="326">
        <v>19170.406350169847</v>
      </c>
      <c r="BW32" s="680">
        <v>0.2224450671182516</v>
      </c>
      <c r="BX32" s="646">
        <v>0.46376045103257013</v>
      </c>
      <c r="BY32" s="496" t="s">
        <v>37</v>
      </c>
      <c r="BZ32" s="858">
        <v>463.44835196837431</v>
      </c>
      <c r="CA32" s="155">
        <v>2.4325448095505239E-2</v>
      </c>
      <c r="CB32" s="858">
        <v>894.3848143430082</v>
      </c>
      <c r="CC32" s="155">
        <v>4.6944414164609184E-2</v>
      </c>
      <c r="CD32" s="858">
        <v>674.92521538063852</v>
      </c>
      <c r="CE32" s="155">
        <v>3.5425432468060153E-2</v>
      </c>
      <c r="CF32" s="858">
        <v>2088.4716911444143</v>
      </c>
      <c r="CG32" s="155">
        <v>0.10961957142817133</v>
      </c>
      <c r="CH32" s="858">
        <v>3299.7232277262897</v>
      </c>
      <c r="CI32" s="155">
        <v>0.17319566628012587</v>
      </c>
      <c r="CJ32" s="858">
        <v>2284.211226918228</v>
      </c>
      <c r="CK32" s="155">
        <v>0.11989353593248166</v>
      </c>
      <c r="CL32" s="858">
        <v>5205.2793541959136</v>
      </c>
      <c r="CM32" s="155">
        <v>0.27321437699650791</v>
      </c>
      <c r="CN32" s="858">
        <v>4141.5526179891976</v>
      </c>
      <c r="CO32" s="155">
        <v>0.21738155463453865</v>
      </c>
      <c r="CP32" s="326">
        <v>19051.996499666064</v>
      </c>
      <c r="CQ32" s="120"/>
    </row>
    <row r="33" spans="2:95" s="147" customFormat="1" ht="13.5" thickBot="1" x14ac:dyDescent="0.25">
      <c r="C33" s="148" t="s">
        <v>281</v>
      </c>
      <c r="D33" s="149">
        <v>108316</v>
      </c>
      <c r="E33" s="436">
        <v>110126.00000100001</v>
      </c>
      <c r="F33" s="677"/>
      <c r="G33" s="436">
        <v>104877</v>
      </c>
      <c r="H33" s="857">
        <v>-9.7198399889260045E-3</v>
      </c>
      <c r="I33" s="436">
        <v>6224</v>
      </c>
      <c r="J33" s="337">
        <v>1.1525297024109368E-2</v>
      </c>
      <c r="K33" s="302">
        <v>-11473.000001000008</v>
      </c>
      <c r="L33" s="337">
        <v>-2.1245137013035372E-2</v>
      </c>
      <c r="M33" s="678"/>
      <c r="O33" s="495" t="s">
        <v>281</v>
      </c>
      <c r="P33" s="859">
        <v>3096.4876194486842</v>
      </c>
      <c r="Q33" s="150">
        <v>2.9524944644189716E-2</v>
      </c>
      <c r="R33" s="859">
        <v>3718.9987696273733</v>
      </c>
      <c r="S33" s="150">
        <v>3.5460575432433944E-2</v>
      </c>
      <c r="T33" s="859">
        <v>6542.6213594040437</v>
      </c>
      <c r="U33" s="150">
        <v>6.2383757729569354E-2</v>
      </c>
      <c r="V33" s="859">
        <v>10429.458622162354</v>
      </c>
      <c r="W33" s="150">
        <v>9.9444669681268125E-2</v>
      </c>
      <c r="X33" s="859">
        <v>7896.0679545910316</v>
      </c>
      <c r="Y33" s="150">
        <v>7.5288842688015806E-2</v>
      </c>
      <c r="Z33" s="859">
        <v>14469.200713533437</v>
      </c>
      <c r="AA33" s="150">
        <v>0.13796352597360184</v>
      </c>
      <c r="AB33" s="859">
        <v>25262.033322067407</v>
      </c>
      <c r="AC33" s="150">
        <v>0.24087295900976777</v>
      </c>
      <c r="AD33" s="859">
        <v>14036.270392951343</v>
      </c>
      <c r="AE33" s="150">
        <v>0.13383554442777107</v>
      </c>
      <c r="AF33" s="859">
        <v>13650.512569448914</v>
      </c>
      <c r="AG33" s="150">
        <v>0.13015735165430856</v>
      </c>
      <c r="AH33" s="859">
        <v>5775.3486767653967</v>
      </c>
      <c r="AI33" s="150">
        <v>5.5067828759073949E-2</v>
      </c>
      <c r="AJ33" s="325">
        <v>104876.99999999997</v>
      </c>
      <c r="AK33" s="296">
        <v>0</v>
      </c>
      <c r="AL33" s="120">
        <v>31683.634325233492</v>
      </c>
      <c r="AM33" s="333">
        <v>0.30210279017547692</v>
      </c>
      <c r="AN33" s="120">
        <v>19425.86124621431</v>
      </c>
      <c r="AO33" s="150">
        <v>0.18522518041338251</v>
      </c>
      <c r="AP33" s="502"/>
      <c r="AQ33" s="859">
        <v>26366.164586200939</v>
      </c>
      <c r="AR33" s="859">
        <v>25923.73176507256</v>
      </c>
      <c r="AS33" s="325">
        <v>101.70667103462503</v>
      </c>
      <c r="AT33" s="679"/>
      <c r="AU33" s="495" t="s">
        <v>281</v>
      </c>
      <c r="AV33" s="859">
        <v>0</v>
      </c>
      <c r="AW33" s="150" t="e">
        <v>#DIV/0!</v>
      </c>
      <c r="AX33" s="859">
        <v>0</v>
      </c>
      <c r="AY33" s="150" t="e">
        <v>#DIV/0!</v>
      </c>
      <c r="AZ33" s="859">
        <v>0</v>
      </c>
      <c r="BA33" s="150" t="e">
        <v>#DIV/0!</v>
      </c>
      <c r="BB33" s="859">
        <v>0</v>
      </c>
      <c r="BC33" s="150" t="e">
        <v>#DIV/0!</v>
      </c>
      <c r="BD33" s="859">
        <v>0</v>
      </c>
      <c r="BE33" s="150" t="e">
        <v>#DIV/0!</v>
      </c>
      <c r="BF33" s="325">
        <v>0</v>
      </c>
      <c r="BG33" s="321" t="e">
        <v>#DIV/0!</v>
      </c>
      <c r="BH33" s="668"/>
      <c r="BI33" s="495" t="s">
        <v>281</v>
      </c>
      <c r="BJ33" s="859">
        <v>33060.015664393708</v>
      </c>
      <c r="BK33" s="150">
        <v>0.38654910679533871</v>
      </c>
      <c r="BL33" s="859">
        <v>13522.255726442538</v>
      </c>
      <c r="BM33" s="150">
        <v>0.15810687828996153</v>
      </c>
      <c r="BN33" s="859">
        <v>22459.999643521645</v>
      </c>
      <c r="BO33" s="150">
        <v>0.26261006313368113</v>
      </c>
      <c r="BP33" s="859">
        <v>7412.4352459323909</v>
      </c>
      <c r="BQ33" s="150">
        <v>8.6668749724138988E-2</v>
      </c>
      <c r="BR33" s="859">
        <v>1903.0085497076238</v>
      </c>
      <c r="BS33" s="150">
        <v>2.2250632382659077E-2</v>
      </c>
      <c r="BT33" s="859">
        <v>7168.3285192564872</v>
      </c>
      <c r="BU33" s="150">
        <v>8.3814569674220518E-2</v>
      </c>
      <c r="BV33" s="325">
        <v>85526.043349254396</v>
      </c>
      <c r="BW33" s="680">
        <v>0.29028759918097641</v>
      </c>
      <c r="BX33" s="646">
        <v>0.45534401491469972</v>
      </c>
      <c r="BY33" s="495" t="s">
        <v>282</v>
      </c>
      <c r="BZ33" s="859">
        <v>1153.7818351664887</v>
      </c>
      <c r="CA33" s="150">
        <v>1.3497187644072204E-2</v>
      </c>
      <c r="CB33" s="859">
        <v>3300.9823076379289</v>
      </c>
      <c r="CC33" s="150">
        <v>3.8615599810966468E-2</v>
      </c>
      <c r="CD33" s="859">
        <v>2555.3026098715127</v>
      </c>
      <c r="CE33" s="150">
        <v>2.9892478596568021E-2</v>
      </c>
      <c r="CF33" s="859">
        <v>8564.7906527844571</v>
      </c>
      <c r="CG33" s="150">
        <v>0.10019276006035104</v>
      </c>
      <c r="CH33" s="859">
        <v>15818.943961875646</v>
      </c>
      <c r="CI33" s="150">
        <v>0.18505340305837739</v>
      </c>
      <c r="CJ33" s="859">
        <v>12082.802860591946</v>
      </c>
      <c r="CK33" s="150">
        <v>0.14134722224345747</v>
      </c>
      <c r="CL33" s="859">
        <v>22640.514377038089</v>
      </c>
      <c r="CM33" s="150">
        <v>0.26485359848042889</v>
      </c>
      <c r="CN33" s="859">
        <v>19366.010591449536</v>
      </c>
      <c r="CO33" s="150">
        <v>0.22654775010577843</v>
      </c>
      <c r="CP33" s="325">
        <v>85483.129196415612</v>
      </c>
      <c r="CQ33" s="120"/>
    </row>
    <row r="34" spans="2:95" s="119" customFormat="1" x14ac:dyDescent="0.2">
      <c r="B34" s="140">
        <v>97210</v>
      </c>
      <c r="C34" s="134" t="s">
        <v>121</v>
      </c>
      <c r="D34" s="664">
        <v>18533</v>
      </c>
      <c r="E34" s="430">
        <v>19189</v>
      </c>
      <c r="F34" s="135"/>
      <c r="G34" s="430">
        <v>18225</v>
      </c>
      <c r="H34" s="681">
        <v>-1.0255632713259133E-2</v>
      </c>
      <c r="I34" s="430">
        <v>1253</v>
      </c>
      <c r="J34" s="666">
        <v>1.3330194802607567E-2</v>
      </c>
      <c r="K34" s="135">
        <v>-2217</v>
      </c>
      <c r="L34" s="666">
        <v>-2.35858275158667E-2</v>
      </c>
      <c r="M34" s="667"/>
      <c r="O34" s="488" t="s">
        <v>121</v>
      </c>
      <c r="P34" s="430">
        <v>521.91217081904847</v>
      </c>
      <c r="Q34" s="142">
        <v>2.8637156149193325E-2</v>
      </c>
      <c r="R34" s="430">
        <v>605.4968075004075</v>
      </c>
      <c r="S34" s="142">
        <v>3.3223418792889294E-2</v>
      </c>
      <c r="T34" s="430">
        <v>1143.9831866493969</v>
      </c>
      <c r="U34" s="142">
        <v>6.2769996523972388E-2</v>
      </c>
      <c r="V34" s="430">
        <v>1840.8287054275534</v>
      </c>
      <c r="W34" s="142">
        <v>0.1010056902840907</v>
      </c>
      <c r="X34" s="430">
        <v>1303.6043491912551</v>
      </c>
      <c r="Y34" s="142">
        <v>7.1528359352057883E-2</v>
      </c>
      <c r="Z34" s="430">
        <v>2636.4682930432759</v>
      </c>
      <c r="AA34" s="142">
        <v>0.14466218343172979</v>
      </c>
      <c r="AB34" s="430">
        <v>4591.9227373477097</v>
      </c>
      <c r="AC34" s="142">
        <v>0.25195735184349566</v>
      </c>
      <c r="AD34" s="430">
        <v>2303.4684168229705</v>
      </c>
      <c r="AE34" s="142">
        <v>0.12639058528521097</v>
      </c>
      <c r="AF34" s="430">
        <v>2342.4543640073907</v>
      </c>
      <c r="AG34" s="142">
        <v>0.12852973190712705</v>
      </c>
      <c r="AH34" s="430">
        <v>934.86096919099919</v>
      </c>
      <c r="AI34" s="142">
        <v>5.1295526430233142E-2</v>
      </c>
      <c r="AJ34" s="322">
        <v>18225.000000000004</v>
      </c>
      <c r="AK34" s="296">
        <v>0</v>
      </c>
      <c r="AL34" s="120">
        <v>5415.8252195876612</v>
      </c>
      <c r="AM34" s="333">
        <v>0.2971646211022036</v>
      </c>
      <c r="AN34" s="120">
        <v>3277.3153331983899</v>
      </c>
      <c r="AO34" s="142">
        <v>0.17982525833736018</v>
      </c>
      <c r="AP34" s="502"/>
      <c r="AQ34" s="430">
        <v>4513.8516953340459</v>
      </c>
      <c r="AR34" s="430">
        <v>4307.3112079507309</v>
      </c>
      <c r="AS34" s="323">
        <v>104.79511410742897</v>
      </c>
      <c r="AT34" s="668"/>
      <c r="AU34" s="488" t="s">
        <v>121</v>
      </c>
      <c r="AV34" s="430"/>
      <c r="AW34" s="142" t="e">
        <v>#DIV/0!</v>
      </c>
      <c r="AX34" s="430"/>
      <c r="AY34" s="142" t="e">
        <v>#DIV/0!</v>
      </c>
      <c r="AZ34" s="430"/>
      <c r="BA34" s="142" t="e">
        <v>#DIV/0!</v>
      </c>
      <c r="BB34" s="430"/>
      <c r="BC34" s="142" t="e">
        <v>#DIV/0!</v>
      </c>
      <c r="BD34" s="430"/>
      <c r="BE34" s="142" t="e">
        <v>#DIV/0!</v>
      </c>
      <c r="BF34" s="322">
        <v>0</v>
      </c>
      <c r="BG34" s="490" t="e">
        <v>#DIV/0!</v>
      </c>
      <c r="BH34" s="668"/>
      <c r="BI34" s="488" t="s">
        <v>121</v>
      </c>
      <c r="BJ34" s="430">
        <v>6170.8437488803338</v>
      </c>
      <c r="BK34" s="142">
        <v>0.41263879784878171</v>
      </c>
      <c r="BL34" s="430">
        <v>2386.04025496042</v>
      </c>
      <c r="BM34" s="142">
        <v>0.15955237605948355</v>
      </c>
      <c r="BN34" s="430">
        <v>3583.5455487475383</v>
      </c>
      <c r="BO34" s="142">
        <v>0.23962848314541116</v>
      </c>
      <c r="BP34" s="430">
        <v>1288.6544752230961</v>
      </c>
      <c r="BQ34" s="142">
        <v>8.6171171259196766E-2</v>
      </c>
      <c r="BR34" s="323">
        <v>369.55121875083404</v>
      </c>
      <c r="BS34" s="142">
        <v>2.4711559205589189E-2</v>
      </c>
      <c r="BT34" s="323">
        <v>1155.9540481209733</v>
      </c>
      <c r="BU34" s="142">
        <v>7.7297612481537659E-2</v>
      </c>
      <c r="BV34" s="322">
        <v>14954.589294683195</v>
      </c>
      <c r="BW34" s="669">
        <v>0.27884452493331063</v>
      </c>
      <c r="BX34" s="646">
        <v>0.42780882609173476</v>
      </c>
      <c r="BY34" s="488" t="s">
        <v>121</v>
      </c>
      <c r="BZ34" s="323">
        <v>137.87347895706557</v>
      </c>
      <c r="CA34" s="142">
        <v>9.2162659188149369E-3</v>
      </c>
      <c r="CB34" s="323">
        <v>817.80955661135351</v>
      </c>
      <c r="CC34" s="142">
        <v>5.4667151374525588E-2</v>
      </c>
      <c r="CD34" s="489">
        <v>544.9516188726044</v>
      </c>
      <c r="CE34" s="142">
        <v>3.6427738462903474E-2</v>
      </c>
      <c r="CF34" s="489">
        <v>1470.5493544478543</v>
      </c>
      <c r="CG34" s="142">
        <v>9.8300079172975119E-2</v>
      </c>
      <c r="CH34" s="489">
        <v>2966.3700583898717</v>
      </c>
      <c r="CI34" s="142">
        <v>0.19828944245502858</v>
      </c>
      <c r="CJ34" s="489">
        <v>2115.8298851083678</v>
      </c>
      <c r="CK34" s="142">
        <v>0.14143438613169962</v>
      </c>
      <c r="CL34" s="489">
        <v>3577.5536336182786</v>
      </c>
      <c r="CM34" s="142">
        <v>0.2391445104284067</v>
      </c>
      <c r="CN34" s="489">
        <v>3328.8606849622329</v>
      </c>
      <c r="CO34" s="142">
        <v>0.22252042605564598</v>
      </c>
      <c r="CP34" s="322">
        <v>14959.798270967629</v>
      </c>
      <c r="CQ34" s="120"/>
    </row>
    <row r="35" spans="2:95" s="119" customFormat="1" x14ac:dyDescent="0.2">
      <c r="B35" s="140">
        <v>97217</v>
      </c>
      <c r="C35" s="141" t="s">
        <v>14</v>
      </c>
      <c r="D35" s="296">
        <v>7269</v>
      </c>
      <c r="E35" s="430">
        <v>8954</v>
      </c>
      <c r="F35" s="135"/>
      <c r="G35" s="430">
        <v>8543</v>
      </c>
      <c r="H35" s="670">
        <v>-9.3536054522156409E-3</v>
      </c>
      <c r="I35" s="430">
        <v>584</v>
      </c>
      <c r="J35" s="666">
        <v>1.329076784451079E-2</v>
      </c>
      <c r="K35" s="135">
        <v>-995</v>
      </c>
      <c r="L35" s="666">
        <v>-2.2644373296726427E-2</v>
      </c>
      <c r="M35" s="667"/>
      <c r="O35" s="491" t="s">
        <v>14</v>
      </c>
      <c r="P35" s="430">
        <v>296.68470736171366</v>
      </c>
      <c r="Q35" s="142">
        <v>3.4728398380160792E-2</v>
      </c>
      <c r="R35" s="430">
        <v>348.62613304332513</v>
      </c>
      <c r="S35" s="142">
        <v>4.080839670412327E-2</v>
      </c>
      <c r="T35" s="430">
        <v>642.31630266144248</v>
      </c>
      <c r="U35" s="142">
        <v>7.5186269771911798E-2</v>
      </c>
      <c r="V35" s="430">
        <v>934.99650371165899</v>
      </c>
      <c r="W35" s="142">
        <v>0.10944592107124651</v>
      </c>
      <c r="X35" s="430">
        <v>595.36614163540935</v>
      </c>
      <c r="Y35" s="142">
        <v>6.9690523426830076E-2</v>
      </c>
      <c r="Z35" s="430">
        <v>1294.627292370328</v>
      </c>
      <c r="AA35" s="142">
        <v>0.15154246662417512</v>
      </c>
      <c r="AB35" s="430">
        <v>2090.7766714083891</v>
      </c>
      <c r="AC35" s="142">
        <v>0.24473565157537039</v>
      </c>
      <c r="AD35" s="430">
        <v>1007.9571665336168</v>
      </c>
      <c r="AE35" s="142">
        <v>0.1179863240704222</v>
      </c>
      <c r="AF35" s="430">
        <v>951.01452895764737</v>
      </c>
      <c r="AG35" s="142">
        <v>0.11132090939455079</v>
      </c>
      <c r="AH35" s="430">
        <v>380.63455231646901</v>
      </c>
      <c r="AI35" s="142">
        <v>4.455513898120906E-2</v>
      </c>
      <c r="AJ35" s="322">
        <v>8543</v>
      </c>
      <c r="AK35" s="296">
        <v>0</v>
      </c>
      <c r="AL35" s="120">
        <v>2817.9897884135498</v>
      </c>
      <c r="AM35" s="333">
        <v>0.32985950935427244</v>
      </c>
      <c r="AN35" s="120">
        <v>1331.6490812741163</v>
      </c>
      <c r="AO35" s="142">
        <v>0.15587604837575986</v>
      </c>
      <c r="AP35" s="502"/>
      <c r="AQ35" s="430">
        <v>2417.415598196093</v>
      </c>
      <c r="AR35" s="430">
        <v>1799.1672276075055</v>
      </c>
      <c r="AS35" s="322">
        <v>134.36302980077738</v>
      </c>
      <c r="AT35" s="668"/>
      <c r="AU35" s="491" t="s">
        <v>14</v>
      </c>
      <c r="AV35" s="430"/>
      <c r="AW35" s="142" t="e">
        <v>#DIV/0!</v>
      </c>
      <c r="AX35" s="430"/>
      <c r="AY35" s="142" t="e">
        <v>#DIV/0!</v>
      </c>
      <c r="AZ35" s="430"/>
      <c r="BA35" s="142" t="e">
        <v>#DIV/0!</v>
      </c>
      <c r="BB35" s="430"/>
      <c r="BC35" s="142" t="e">
        <v>#DIV/0!</v>
      </c>
      <c r="BD35" s="430"/>
      <c r="BE35" s="142" t="e">
        <v>#DIV/0!</v>
      </c>
      <c r="BF35" s="322">
        <v>0</v>
      </c>
      <c r="BG35" s="492" t="e">
        <v>#DIV/0!</v>
      </c>
      <c r="BH35" s="668"/>
      <c r="BI35" s="491" t="s">
        <v>14</v>
      </c>
      <c r="BJ35" s="430">
        <v>2593.2458280671135</v>
      </c>
      <c r="BK35" s="142">
        <v>0.38693816202443976</v>
      </c>
      <c r="BL35" s="430">
        <v>1009.9328937192862</v>
      </c>
      <c r="BM35" s="142">
        <v>0.15069206838560117</v>
      </c>
      <c r="BN35" s="430">
        <v>1554.4128934398705</v>
      </c>
      <c r="BO35" s="142">
        <v>0.23193391906968447</v>
      </c>
      <c r="BP35" s="430">
        <v>579.37243186199373</v>
      </c>
      <c r="BQ35" s="142">
        <v>8.6448149838306787E-2</v>
      </c>
      <c r="BR35" s="322">
        <v>194.80079340797926</v>
      </c>
      <c r="BS35" s="142">
        <v>2.9066222780108664E-2</v>
      </c>
      <c r="BT35" s="322">
        <v>770.19966592356866</v>
      </c>
      <c r="BU35" s="142">
        <v>0.11492147790185912</v>
      </c>
      <c r="BV35" s="322">
        <v>6701.9645064198121</v>
      </c>
      <c r="BW35" s="671">
        <v>0.2802894254489206</v>
      </c>
      <c r="BX35" s="646">
        <v>0.46236976958995901</v>
      </c>
      <c r="BY35" s="491" t="s">
        <v>14</v>
      </c>
      <c r="BZ35" s="322">
        <v>47.947971857647438</v>
      </c>
      <c r="CA35" s="142">
        <v>7.1940012294833761E-3</v>
      </c>
      <c r="CB35" s="322">
        <v>255.7269375691329</v>
      </c>
      <c r="CC35" s="142">
        <v>3.8368669872966457E-2</v>
      </c>
      <c r="CD35" s="489">
        <v>211.78347202298247</v>
      </c>
      <c r="CE35" s="142">
        <v>3.1775495377383577E-2</v>
      </c>
      <c r="CF35" s="489">
        <v>755.1982407380001</v>
      </c>
      <c r="CG35" s="142">
        <v>0.11330817262725031</v>
      </c>
      <c r="CH35" s="489">
        <v>1218.7085650136314</v>
      </c>
      <c r="CI35" s="142">
        <v>0.18285217445942159</v>
      </c>
      <c r="CJ35" s="489">
        <v>835.10268517738564</v>
      </c>
      <c r="CK35" s="142">
        <v>0.12529684804494565</v>
      </c>
      <c r="CL35" s="489">
        <v>1618.3501540759182</v>
      </c>
      <c r="CM35" s="142">
        <v>0.24281346107238666</v>
      </c>
      <c r="CN35" s="489">
        <v>1722.1755325039692</v>
      </c>
      <c r="CO35" s="142">
        <v>0.25839117731616235</v>
      </c>
      <c r="CP35" s="322">
        <v>6664.9935589586676</v>
      </c>
      <c r="CQ35" s="120"/>
    </row>
    <row r="36" spans="2:95" s="119" customFormat="1" x14ac:dyDescent="0.2">
      <c r="B36" s="140">
        <v>97220</v>
      </c>
      <c r="C36" s="141" t="s">
        <v>28</v>
      </c>
      <c r="D36" s="296">
        <v>13019</v>
      </c>
      <c r="E36" s="430">
        <v>13617</v>
      </c>
      <c r="F36" s="135"/>
      <c r="G36" s="430">
        <v>12359</v>
      </c>
      <c r="H36" s="670">
        <v>-1.9200176648711875E-2</v>
      </c>
      <c r="I36" s="430">
        <v>810</v>
      </c>
      <c r="J36" s="666">
        <v>1.2362593867612574E-2</v>
      </c>
      <c r="K36" s="135">
        <v>-2068</v>
      </c>
      <c r="L36" s="666">
        <v>-3.1562770516324452E-2</v>
      </c>
      <c r="M36" s="667"/>
      <c r="O36" s="491" t="s">
        <v>28</v>
      </c>
      <c r="P36" s="430">
        <v>333.20329231962637</v>
      </c>
      <c r="Q36" s="142">
        <v>2.6960376431719925E-2</v>
      </c>
      <c r="R36" s="430">
        <v>390.7687134516728</v>
      </c>
      <c r="S36" s="142">
        <v>3.1618149805944899E-2</v>
      </c>
      <c r="T36" s="430">
        <v>730.93138096769599</v>
      </c>
      <c r="U36" s="142">
        <v>5.9141628041726388E-2</v>
      </c>
      <c r="V36" s="430">
        <v>1139.8402835407301</v>
      </c>
      <c r="W36" s="142">
        <v>9.2227549440952405E-2</v>
      </c>
      <c r="X36" s="430">
        <v>1015.5424928824832</v>
      </c>
      <c r="Y36" s="142">
        <v>8.2170280191154937E-2</v>
      </c>
      <c r="Z36" s="430">
        <v>1596.6605843723582</v>
      </c>
      <c r="AA36" s="142">
        <v>0.12919011120417179</v>
      </c>
      <c r="AB36" s="430">
        <v>3160.1550619381906</v>
      </c>
      <c r="AC36" s="142">
        <v>0.25569666331727425</v>
      </c>
      <c r="AD36" s="430">
        <v>1813.8039031936337</v>
      </c>
      <c r="AE36" s="142">
        <v>0.1467597623750817</v>
      </c>
      <c r="AF36" s="430">
        <v>1566.8544049871011</v>
      </c>
      <c r="AG36" s="142">
        <v>0.12677841289644001</v>
      </c>
      <c r="AH36" s="430">
        <v>611.23988234650221</v>
      </c>
      <c r="AI36" s="142">
        <v>4.9457066295533827E-2</v>
      </c>
      <c r="AJ36" s="322">
        <v>12358.999999999993</v>
      </c>
      <c r="AK36" s="296">
        <v>0</v>
      </c>
      <c r="AL36" s="120">
        <v>3610.2861631622081</v>
      </c>
      <c r="AM36" s="333">
        <v>0.29211798391149857</v>
      </c>
      <c r="AN36" s="120">
        <v>2178.0942873336035</v>
      </c>
      <c r="AO36" s="142">
        <v>0.17623547919197385</v>
      </c>
      <c r="AP36" s="502"/>
      <c r="AQ36" s="430">
        <v>2897.8383757124302</v>
      </c>
      <c r="AR36" s="430">
        <v>3057.3886818861656</v>
      </c>
      <c r="AS36" s="322">
        <v>94.781484371973747</v>
      </c>
      <c r="AT36" s="668"/>
      <c r="AU36" s="491" t="s">
        <v>28</v>
      </c>
      <c r="AV36" s="430"/>
      <c r="AW36" s="142" t="e">
        <v>#DIV/0!</v>
      </c>
      <c r="AX36" s="430"/>
      <c r="AY36" s="142" t="e">
        <v>#DIV/0!</v>
      </c>
      <c r="AZ36" s="430"/>
      <c r="BA36" s="142" t="e">
        <v>#DIV/0!</v>
      </c>
      <c r="BB36" s="430"/>
      <c r="BC36" s="142" t="e">
        <v>#DIV/0!</v>
      </c>
      <c r="BD36" s="430"/>
      <c r="BE36" s="142" t="e">
        <v>#DIV/0!</v>
      </c>
      <c r="BF36" s="322">
        <v>0</v>
      </c>
      <c r="BG36" s="492" t="e">
        <v>#DIV/0!</v>
      </c>
      <c r="BH36" s="668"/>
      <c r="BI36" s="491" t="s">
        <v>28</v>
      </c>
      <c r="BJ36" s="430">
        <v>3623.1465545592082</v>
      </c>
      <c r="BK36" s="142">
        <v>0.35433484298352769</v>
      </c>
      <c r="BL36" s="430">
        <v>2106.5306268722711</v>
      </c>
      <c r="BM36" s="142">
        <v>0.20601352655015287</v>
      </c>
      <c r="BN36" s="430">
        <v>2363.526008548828</v>
      </c>
      <c r="BO36" s="142">
        <v>0.23114704429297386</v>
      </c>
      <c r="BP36" s="430">
        <v>851.80009326773632</v>
      </c>
      <c r="BQ36" s="142">
        <v>8.3303959074351411E-2</v>
      </c>
      <c r="BR36" s="322">
        <v>473.51566998800706</v>
      </c>
      <c r="BS36" s="142">
        <v>4.6308670667574714E-2</v>
      </c>
      <c r="BT36" s="322">
        <v>806.6864599601937</v>
      </c>
      <c r="BU36" s="142">
        <v>7.889195643141958E-2</v>
      </c>
      <c r="BV36" s="322">
        <v>10225.205413196243</v>
      </c>
      <c r="BW36" s="671">
        <v>0.36765258498315323</v>
      </c>
      <c r="BX36" s="646">
        <v>0.43965163046631961</v>
      </c>
      <c r="BY36" s="491" t="s">
        <v>28</v>
      </c>
      <c r="BZ36" s="322">
        <v>102.66403250992001</v>
      </c>
      <c r="CA36" s="142">
        <v>1.0038654162885435E-2</v>
      </c>
      <c r="CB36" s="322">
        <v>441.77962816525286</v>
      </c>
      <c r="CC36" s="142">
        <v>4.3197922338873374E-2</v>
      </c>
      <c r="CD36" s="489">
        <v>137.74066119434463</v>
      </c>
      <c r="CE36" s="142">
        <v>1.3468503312137017E-2</v>
      </c>
      <c r="CF36" s="489">
        <v>831.63453861020014</v>
      </c>
      <c r="CG36" s="142">
        <v>8.1318562294072305E-2</v>
      </c>
      <c r="CH36" s="489">
        <v>2128.1089387887132</v>
      </c>
      <c r="CI36" s="142">
        <v>0.20808991362559978</v>
      </c>
      <c r="CJ36" s="489">
        <v>1385.3872148078065</v>
      </c>
      <c r="CK36" s="142">
        <v>0.13546538930072544</v>
      </c>
      <c r="CL36" s="489">
        <v>2363.526008548828</v>
      </c>
      <c r="CM36" s="142">
        <v>0.231109373212221</v>
      </c>
      <c r="CN36" s="489">
        <v>2836.0311102436922</v>
      </c>
      <c r="CO36" s="142">
        <v>0.27731168175348569</v>
      </c>
      <c r="CP36" s="322">
        <v>10226.872132868757</v>
      </c>
      <c r="CQ36" s="120"/>
    </row>
    <row r="37" spans="2:95" s="119" customFormat="1" x14ac:dyDescent="0.2">
      <c r="B37" s="140">
        <v>97226</v>
      </c>
      <c r="C37" s="141" t="s">
        <v>21</v>
      </c>
      <c r="D37" s="296">
        <v>4152</v>
      </c>
      <c r="E37" s="430">
        <v>4833.0000019999998</v>
      </c>
      <c r="F37" s="135"/>
      <c r="G37" s="430">
        <v>4436</v>
      </c>
      <c r="H37" s="670">
        <v>-1.6996761916738934E-2</v>
      </c>
      <c r="I37" s="430">
        <v>260</v>
      </c>
      <c r="J37" s="666">
        <v>1.1131380544305703E-2</v>
      </c>
      <c r="K37" s="135">
        <v>-657.00000199999977</v>
      </c>
      <c r="L37" s="666">
        <v>-2.8128142461044638E-2</v>
      </c>
      <c r="M37" s="667"/>
      <c r="O37" s="491" t="s">
        <v>21</v>
      </c>
      <c r="P37" s="430">
        <v>106.8460102377928</v>
      </c>
      <c r="Q37" s="142">
        <v>2.4086115923758623E-2</v>
      </c>
      <c r="R37" s="430">
        <v>134.58487828029672</v>
      </c>
      <c r="S37" s="142">
        <v>3.0339242173195963E-2</v>
      </c>
      <c r="T37" s="430">
        <v>296.90862460309734</v>
      </c>
      <c r="U37" s="142">
        <v>6.6931610595829263E-2</v>
      </c>
      <c r="V37" s="430">
        <v>421.21984805283699</v>
      </c>
      <c r="W37" s="142">
        <v>9.4954880084048426E-2</v>
      </c>
      <c r="X37" s="430">
        <v>266.06030080567103</v>
      </c>
      <c r="Y37" s="142">
        <v>5.997752497873584E-2</v>
      </c>
      <c r="Z37" s="430">
        <v>535.25741667201964</v>
      </c>
      <c r="AA37" s="142">
        <v>0.12066217688729079</v>
      </c>
      <c r="AB37" s="430">
        <v>1166.9503922224987</v>
      </c>
      <c r="AC37" s="142">
        <v>0.26306365920254821</v>
      </c>
      <c r="AD37" s="430">
        <v>670.86966043537211</v>
      </c>
      <c r="AE37" s="142">
        <v>0.15123301632898445</v>
      </c>
      <c r="AF37" s="430">
        <v>646.21288884203523</v>
      </c>
      <c r="AG37" s="142">
        <v>0.14567468188504012</v>
      </c>
      <c r="AH37" s="430">
        <v>191.0899798483602</v>
      </c>
      <c r="AI37" s="142">
        <v>4.3077091940568309E-2</v>
      </c>
      <c r="AJ37" s="322">
        <v>4435.9999999999809</v>
      </c>
      <c r="AK37" s="296">
        <v>-1.9099388737231493E-11</v>
      </c>
      <c r="AL37" s="120">
        <v>1225.6196619796949</v>
      </c>
      <c r="AM37" s="333">
        <v>0.27628937375556811</v>
      </c>
      <c r="AN37" s="120">
        <v>837.30286869039537</v>
      </c>
      <c r="AO37" s="142">
        <v>0.18875177382560843</v>
      </c>
      <c r="AP37" s="502"/>
      <c r="AQ37" s="430">
        <v>1049.9675236829253</v>
      </c>
      <c r="AR37" s="430">
        <v>1191.7439603446121</v>
      </c>
      <c r="AS37" s="322">
        <v>88.10344827586205</v>
      </c>
      <c r="AT37" s="668"/>
      <c r="AU37" s="491" t="s">
        <v>21</v>
      </c>
      <c r="AV37" s="430"/>
      <c r="AW37" s="142" t="e">
        <v>#DIV/0!</v>
      </c>
      <c r="AX37" s="430"/>
      <c r="AY37" s="142" t="e">
        <v>#DIV/0!</v>
      </c>
      <c r="AZ37" s="430"/>
      <c r="BA37" s="142" t="e">
        <v>#DIV/0!</v>
      </c>
      <c r="BB37" s="430"/>
      <c r="BC37" s="142" t="e">
        <v>#DIV/0!</v>
      </c>
      <c r="BD37" s="430"/>
      <c r="BE37" s="142" t="e">
        <v>#DIV/0!</v>
      </c>
      <c r="BF37" s="322">
        <v>0</v>
      </c>
      <c r="BG37" s="492" t="e">
        <v>#DIV/0!</v>
      </c>
      <c r="BH37" s="668"/>
      <c r="BI37" s="491" t="s">
        <v>21</v>
      </c>
      <c r="BJ37" s="430">
        <v>1420.7096665372565</v>
      </c>
      <c r="BK37" s="142">
        <v>0.38846317898431099</v>
      </c>
      <c r="BL37" s="430">
        <v>517.79220346007287</v>
      </c>
      <c r="BM37" s="142">
        <v>0.14157938820789764</v>
      </c>
      <c r="BN37" s="430">
        <v>980.10667083513783</v>
      </c>
      <c r="BO37" s="142">
        <v>0.2679895562506634</v>
      </c>
      <c r="BP37" s="430">
        <v>277.38868042503907</v>
      </c>
      <c r="BQ37" s="142">
        <v>7.5846100825659471E-2</v>
      </c>
      <c r="BR37" s="322">
        <v>64.724025432509094</v>
      </c>
      <c r="BS37" s="142">
        <v>1.7697423525987202E-2</v>
      </c>
      <c r="BT37" s="322">
        <v>396.53571715374494</v>
      </c>
      <c r="BU37" s="142">
        <v>0.10842435220548127</v>
      </c>
      <c r="BV37" s="322">
        <v>3657.2569638437603</v>
      </c>
      <c r="BW37" s="671">
        <v>0.26710946812797565</v>
      </c>
      <c r="BX37" s="646">
        <v>0.46995743280779134</v>
      </c>
      <c r="BY37" s="491" t="s">
        <v>21</v>
      </c>
      <c r="BZ37" s="322">
        <v>56.505101568063729</v>
      </c>
      <c r="CA37" s="142">
        <v>1.5480340275760139E-2</v>
      </c>
      <c r="CB37" s="322">
        <v>208.55519306030794</v>
      </c>
      <c r="CC37" s="142">
        <v>5.7136528654169239E-2</v>
      </c>
      <c r="CD37" s="489">
        <v>132.53014731418583</v>
      </c>
      <c r="CE37" s="142">
        <v>3.6308434464964685E-2</v>
      </c>
      <c r="CF37" s="489">
        <v>336.97587844227098</v>
      </c>
      <c r="CG37" s="142">
        <v>9.2319120189987738E-2</v>
      </c>
      <c r="CH37" s="489">
        <v>639.02133046064796</v>
      </c>
      <c r="CI37" s="142">
        <v>0.17506857548223284</v>
      </c>
      <c r="CJ37" s="489">
        <v>485.83443626232685</v>
      </c>
      <c r="CK37" s="142">
        <v>0.1331009445574321</v>
      </c>
      <c r="CL37" s="489">
        <v>962.64145762319481</v>
      </c>
      <c r="CM37" s="142">
        <v>0.26372870615249544</v>
      </c>
      <c r="CN37" s="489">
        <v>828.05657934289741</v>
      </c>
      <c r="CO37" s="142">
        <v>0.22685735022295764</v>
      </c>
      <c r="CP37" s="322">
        <v>3650.120124073896</v>
      </c>
      <c r="CQ37" s="120"/>
    </row>
    <row r="38" spans="2:95" s="119" customFormat="1" x14ac:dyDescent="0.2">
      <c r="B38" s="140">
        <v>97232</v>
      </c>
      <c r="C38" s="144" t="s">
        <v>26</v>
      </c>
      <c r="D38" s="672">
        <v>7795</v>
      </c>
      <c r="E38" s="430">
        <v>8947</v>
      </c>
      <c r="F38" s="135"/>
      <c r="G38" s="430">
        <v>9097</v>
      </c>
      <c r="H38" s="674">
        <v>3.3308165372492038E-3</v>
      </c>
      <c r="I38" s="430">
        <v>428</v>
      </c>
      <c r="J38" s="675">
        <v>9.5039298529510617E-3</v>
      </c>
      <c r="K38" s="135">
        <v>-278</v>
      </c>
      <c r="L38" s="666">
        <v>-6.1731133157018579E-3</v>
      </c>
      <c r="M38" s="667"/>
      <c r="O38" s="493" t="s">
        <v>26</v>
      </c>
      <c r="P38" s="430">
        <v>285</v>
      </c>
      <c r="Q38" s="145">
        <v>3.1329009563592393E-2</v>
      </c>
      <c r="R38" s="430">
        <v>330</v>
      </c>
      <c r="S38" s="145">
        <v>3.6275695284159616E-2</v>
      </c>
      <c r="T38" s="430">
        <v>573</v>
      </c>
      <c r="U38" s="145">
        <v>6.2987798175222598E-2</v>
      </c>
      <c r="V38" s="430">
        <v>897</v>
      </c>
      <c r="W38" s="145">
        <v>9.8603935363306583E-2</v>
      </c>
      <c r="X38" s="430">
        <v>643</v>
      </c>
      <c r="Y38" s="145">
        <v>7.0682642629438283E-2</v>
      </c>
      <c r="Z38" s="430">
        <v>1226</v>
      </c>
      <c r="AA38" s="145">
        <v>0.13476970429812027</v>
      </c>
      <c r="AB38" s="430">
        <v>2162</v>
      </c>
      <c r="AC38" s="145">
        <v>0.23766076728591842</v>
      </c>
      <c r="AD38" s="430">
        <v>1255</v>
      </c>
      <c r="AE38" s="145">
        <v>0.13795756842915247</v>
      </c>
      <c r="AF38" s="430">
        <v>1260</v>
      </c>
      <c r="AG38" s="145">
        <v>0.13850720017588217</v>
      </c>
      <c r="AH38" s="430">
        <v>466</v>
      </c>
      <c r="AI38" s="145">
        <v>5.1225678795207209E-2</v>
      </c>
      <c r="AJ38" s="324">
        <v>9097</v>
      </c>
      <c r="AK38" s="296">
        <v>0</v>
      </c>
      <c r="AL38" s="120">
        <v>2728</v>
      </c>
      <c r="AM38" s="333">
        <v>0.29987908101571953</v>
      </c>
      <c r="AN38" s="120">
        <v>1726</v>
      </c>
      <c r="AO38" s="145">
        <v>0.18973287897108937</v>
      </c>
      <c r="AP38" s="502"/>
      <c r="AQ38" s="430">
        <v>2291</v>
      </c>
      <c r="AR38" s="430">
        <v>2340</v>
      </c>
      <c r="AS38" s="322">
        <v>97.905982905982896</v>
      </c>
      <c r="AT38" s="668"/>
      <c r="AU38" s="493" t="s">
        <v>26</v>
      </c>
      <c r="AV38" s="430"/>
      <c r="AW38" s="145" t="e">
        <v>#DIV/0!</v>
      </c>
      <c r="AX38" s="430"/>
      <c r="AY38" s="145" t="e">
        <v>#DIV/0!</v>
      </c>
      <c r="AZ38" s="430"/>
      <c r="BA38" s="145" t="e">
        <v>#DIV/0!</v>
      </c>
      <c r="BB38" s="430"/>
      <c r="BC38" s="145" t="e">
        <v>#DIV/0!</v>
      </c>
      <c r="BD38" s="430"/>
      <c r="BE38" s="145" t="e">
        <v>#DIV/0!</v>
      </c>
      <c r="BF38" s="324">
        <v>0</v>
      </c>
      <c r="BG38" s="494" t="e">
        <v>#DIV/0!</v>
      </c>
      <c r="BH38" s="668"/>
      <c r="BI38" s="493" t="s">
        <v>26</v>
      </c>
      <c r="BJ38" s="430">
        <v>2707</v>
      </c>
      <c r="BK38" s="145">
        <v>0.36650419712970483</v>
      </c>
      <c r="BL38" s="430">
        <v>966</v>
      </c>
      <c r="BM38" s="145">
        <v>0.13078797725426483</v>
      </c>
      <c r="BN38" s="430">
        <v>1981</v>
      </c>
      <c r="BO38" s="145">
        <v>0.26821012726780397</v>
      </c>
      <c r="BP38" s="430">
        <v>578</v>
      </c>
      <c r="BQ38" s="145">
        <v>7.8256160303276465E-2</v>
      </c>
      <c r="BR38" s="322">
        <v>274</v>
      </c>
      <c r="BS38" s="145">
        <v>3.7097210939615488E-2</v>
      </c>
      <c r="BT38" s="322">
        <v>880</v>
      </c>
      <c r="BU38" s="145">
        <v>0.11914432710533442</v>
      </c>
      <c r="BV38" s="324">
        <v>7386</v>
      </c>
      <c r="BW38" s="676">
        <v>0.26300027225701061</v>
      </c>
      <c r="BX38" s="646">
        <v>0.50270782561603033</v>
      </c>
      <c r="BY38" s="493" t="s">
        <v>26</v>
      </c>
      <c r="BZ38" s="322">
        <v>168</v>
      </c>
      <c r="CA38" s="145">
        <v>2.2447888829502941E-2</v>
      </c>
      <c r="CB38" s="322">
        <v>344</v>
      </c>
      <c r="CC38" s="145">
        <v>4.596472474612507E-2</v>
      </c>
      <c r="CD38" s="673">
        <v>196</v>
      </c>
      <c r="CE38" s="145">
        <v>2.6189203634420097E-2</v>
      </c>
      <c r="CF38" s="489">
        <v>784</v>
      </c>
      <c r="CG38" s="145">
        <v>0.10475681453768039</v>
      </c>
      <c r="CH38" s="489">
        <v>1148</v>
      </c>
      <c r="CI38" s="145">
        <v>0.15339390700160341</v>
      </c>
      <c r="CJ38" s="489">
        <v>652</v>
      </c>
      <c r="CK38" s="145">
        <v>8.7119187600213796E-2</v>
      </c>
      <c r="CL38" s="489">
        <v>2152</v>
      </c>
      <c r="CM38" s="145">
        <v>0.28754676643506144</v>
      </c>
      <c r="CN38" s="489">
        <v>2040</v>
      </c>
      <c r="CO38" s="145">
        <v>0.27258150721539282</v>
      </c>
      <c r="CP38" s="324">
        <v>7484</v>
      </c>
      <c r="CQ38" s="120"/>
    </row>
    <row r="39" spans="2:95" s="147" customFormat="1" x14ac:dyDescent="0.2">
      <c r="C39" s="153" t="s">
        <v>38</v>
      </c>
      <c r="D39" s="154">
        <v>50768</v>
      </c>
      <c r="E39" s="440">
        <v>55540.000002000001</v>
      </c>
      <c r="F39" s="677"/>
      <c r="G39" s="440">
        <v>52660</v>
      </c>
      <c r="H39" s="682">
        <v>-1.0592960770694382E-2</v>
      </c>
      <c r="I39" s="440">
        <v>3335</v>
      </c>
      <c r="J39" s="338">
        <v>1.2266501439490539E-2</v>
      </c>
      <c r="K39" s="304">
        <v>-6215.0000020000007</v>
      </c>
      <c r="L39" s="338">
        <v>-2.2859462210184922E-2</v>
      </c>
      <c r="M39" s="678"/>
      <c r="O39" s="496" t="s">
        <v>38</v>
      </c>
      <c r="P39" s="858">
        <v>1543.6461807381813</v>
      </c>
      <c r="Q39" s="155">
        <v>2.9313448172012573E-2</v>
      </c>
      <c r="R39" s="858">
        <v>1809.4765322757021</v>
      </c>
      <c r="S39" s="155">
        <v>3.4361498903830293E-2</v>
      </c>
      <c r="T39" s="858">
        <v>3387.1394948816328</v>
      </c>
      <c r="U39" s="155">
        <v>6.4320917107513004E-2</v>
      </c>
      <c r="V39" s="858">
        <v>5233.8853407327797</v>
      </c>
      <c r="W39" s="155">
        <v>9.9390150792494927E-2</v>
      </c>
      <c r="X39" s="858">
        <v>3823.5732845148186</v>
      </c>
      <c r="Y39" s="155">
        <v>7.260868371657464E-2</v>
      </c>
      <c r="Z39" s="858">
        <v>7289.0135864579815</v>
      </c>
      <c r="AA39" s="155">
        <v>0.13841651322555992</v>
      </c>
      <c r="AB39" s="858">
        <v>13171.804862916788</v>
      </c>
      <c r="AC39" s="155">
        <v>0.25012922261520687</v>
      </c>
      <c r="AD39" s="858">
        <v>7051.0991469855926</v>
      </c>
      <c r="AE39" s="155">
        <v>0.13389857856030377</v>
      </c>
      <c r="AF39" s="858">
        <v>6766.5361867941756</v>
      </c>
      <c r="AG39" s="155">
        <v>0.12849480035689667</v>
      </c>
      <c r="AH39" s="858">
        <v>2583.8253837023308</v>
      </c>
      <c r="AI39" s="155">
        <v>4.9066186549607524E-2</v>
      </c>
      <c r="AJ39" s="326">
        <v>52659.999999999971</v>
      </c>
      <c r="AK39" s="296">
        <v>0</v>
      </c>
      <c r="AL39" s="120">
        <v>15797.720833143114</v>
      </c>
      <c r="AM39" s="333">
        <v>0.29999469869242545</v>
      </c>
      <c r="AN39" s="120">
        <v>9350.3615704965068</v>
      </c>
      <c r="AO39" s="155">
        <v>0.17756098690650418</v>
      </c>
      <c r="AP39" s="502"/>
      <c r="AQ39" s="858">
        <v>13170.073192925494</v>
      </c>
      <c r="AR39" s="858">
        <v>12695.611077789015</v>
      </c>
      <c r="AS39" s="326">
        <v>103.73721368927684</v>
      </c>
      <c r="AT39" s="679"/>
      <c r="AU39" s="496" t="s">
        <v>38</v>
      </c>
      <c r="AV39" s="858">
        <v>0</v>
      </c>
      <c r="AW39" s="155" t="e">
        <v>#DIV/0!</v>
      </c>
      <c r="AX39" s="858">
        <v>0</v>
      </c>
      <c r="AY39" s="858" t="e">
        <v>#DIV/0!</v>
      </c>
      <c r="AZ39" s="858">
        <v>0</v>
      </c>
      <c r="BA39" s="155" t="e">
        <v>#DIV/0!</v>
      </c>
      <c r="BB39" s="858">
        <v>0</v>
      </c>
      <c r="BC39" s="155" t="e">
        <v>#DIV/0!</v>
      </c>
      <c r="BD39" s="858">
        <v>0</v>
      </c>
      <c r="BE39" s="155" t="e">
        <v>#DIV/0!</v>
      </c>
      <c r="BF39" s="326">
        <v>0</v>
      </c>
      <c r="BG39" s="321" t="e">
        <v>#DIV/0!</v>
      </c>
      <c r="BH39" s="668"/>
      <c r="BI39" s="496" t="s">
        <v>38</v>
      </c>
      <c r="BJ39" s="858">
        <v>16514.945798043911</v>
      </c>
      <c r="BK39" s="155">
        <v>0.38473941930517325</v>
      </c>
      <c r="BL39" s="858">
        <v>6986.2959790120494</v>
      </c>
      <c r="BM39" s="155">
        <v>0.16275581469831574</v>
      </c>
      <c r="BN39" s="858">
        <v>10462.591121571375</v>
      </c>
      <c r="BO39" s="155">
        <v>0.24374111073483581</v>
      </c>
      <c r="BP39" s="858">
        <v>3575.2156807778656</v>
      </c>
      <c r="BQ39" s="155">
        <v>8.3289792272654498E-2</v>
      </c>
      <c r="BR39" s="858">
        <v>1376.5917075793293</v>
      </c>
      <c r="BS39" s="155">
        <v>3.2069684071086638E-2</v>
      </c>
      <c r="BT39" s="858">
        <v>4009.3758911584805</v>
      </c>
      <c r="BU39" s="155">
        <v>9.3404178917933969E-2</v>
      </c>
      <c r="BV39" s="326">
        <v>42925.016178143014</v>
      </c>
      <c r="BW39" s="680">
        <v>0.29727348219670263</v>
      </c>
      <c r="BX39" s="646">
        <v>0.4525047659965109</v>
      </c>
      <c r="BY39" s="496" t="s">
        <v>38</v>
      </c>
      <c r="BZ39" s="858">
        <v>512.99058489269669</v>
      </c>
      <c r="CA39" s="155">
        <v>1.1933959000398975E-2</v>
      </c>
      <c r="CB39" s="858">
        <v>2067.8713154060474</v>
      </c>
      <c r="CC39" s="155">
        <v>4.8105934539361565E-2</v>
      </c>
      <c r="CD39" s="858">
        <v>1223.0058994041174</v>
      </c>
      <c r="CE39" s="155">
        <v>2.8451403769501421E-2</v>
      </c>
      <c r="CF39" s="858">
        <v>4178.3580122383255</v>
      </c>
      <c r="CG39" s="155">
        <v>9.7203252214601493E-2</v>
      </c>
      <c r="CH39" s="858">
        <v>8100.2088926528641</v>
      </c>
      <c r="CI39" s="155">
        <v>0.18843924950358809</v>
      </c>
      <c r="CJ39" s="858">
        <v>5474.154221355886</v>
      </c>
      <c r="CK39" s="155">
        <v>0.12734801371293586</v>
      </c>
      <c r="CL39" s="858">
        <v>10674.071253866219</v>
      </c>
      <c r="CM39" s="155">
        <v>0.24831630923133199</v>
      </c>
      <c r="CN39" s="858">
        <v>10755.123907052792</v>
      </c>
      <c r="CO39" s="155">
        <v>0.25020187802828064</v>
      </c>
      <c r="CP39" s="326">
        <v>42985.784086868945</v>
      </c>
      <c r="CQ39" s="120"/>
    </row>
    <row r="40" spans="2:95" s="119" customFormat="1" x14ac:dyDescent="0.2">
      <c r="B40" s="140">
        <v>97202</v>
      </c>
      <c r="C40" s="158" t="s">
        <v>0</v>
      </c>
      <c r="D40" s="683">
        <v>3463</v>
      </c>
      <c r="E40" s="430">
        <v>3826.0000009999994</v>
      </c>
      <c r="F40" s="135"/>
      <c r="G40" s="430">
        <v>3929</v>
      </c>
      <c r="H40" s="685">
        <v>5.3271529468119638E-3</v>
      </c>
      <c r="I40" s="430">
        <v>135</v>
      </c>
      <c r="J40" s="686">
        <v>6.9821908233184656E-3</v>
      </c>
      <c r="K40" s="135">
        <v>-32.000000999999429</v>
      </c>
      <c r="L40" s="666">
        <v>-1.6550378765065018E-3</v>
      </c>
      <c r="M40" s="667"/>
      <c r="O40" s="497" t="s">
        <v>0</v>
      </c>
      <c r="P40" s="430">
        <v>125.8515516793432</v>
      </c>
      <c r="Q40" s="159">
        <v>3.2031446087895987E-2</v>
      </c>
      <c r="R40" s="430">
        <v>130.92621102125221</v>
      </c>
      <c r="S40" s="159">
        <v>3.332303665595631E-2</v>
      </c>
      <c r="T40" s="430">
        <v>255.76283083221358</v>
      </c>
      <c r="U40" s="159">
        <v>6.5096164630240219E-2</v>
      </c>
      <c r="V40" s="430">
        <v>386.68904185346582</v>
      </c>
      <c r="W40" s="159">
        <v>9.841920128619655E-2</v>
      </c>
      <c r="X40" s="430">
        <v>276.06146819984963</v>
      </c>
      <c r="Y40" s="159">
        <v>7.0262526902481526E-2</v>
      </c>
      <c r="Z40" s="430">
        <v>582.48185306486232</v>
      </c>
      <c r="AA40" s="159">
        <v>0.14825193511449808</v>
      </c>
      <c r="AB40" s="430">
        <v>980.30546567509759</v>
      </c>
      <c r="AC40" s="159">
        <v>0.24950508161748503</v>
      </c>
      <c r="AD40" s="430">
        <v>516.52612151776043</v>
      </c>
      <c r="AE40" s="159">
        <v>0.13146503474618504</v>
      </c>
      <c r="AF40" s="430">
        <v>491.07862531963968</v>
      </c>
      <c r="AG40" s="159">
        <v>0.12498819682352766</v>
      </c>
      <c r="AH40" s="430">
        <v>183.31683083651188</v>
      </c>
      <c r="AI40" s="159">
        <v>4.6657376135533744E-2</v>
      </c>
      <c r="AJ40" s="327">
        <v>3928.9999999999959</v>
      </c>
      <c r="AK40" s="296">
        <v>-4.0927261579781771E-12</v>
      </c>
      <c r="AL40" s="120">
        <v>1175.2911035861243</v>
      </c>
      <c r="AM40" s="333">
        <v>0.29913237556277061</v>
      </c>
      <c r="AN40" s="120">
        <v>674.39545615615157</v>
      </c>
      <c r="AO40" s="159">
        <v>0.17164557295906141</v>
      </c>
      <c r="AP40" s="502"/>
      <c r="AQ40" s="430">
        <v>974.33459364652811</v>
      </c>
      <c r="AR40" s="430">
        <v>919.94960871368664</v>
      </c>
      <c r="AS40" s="322">
        <v>105.91173521002797</v>
      </c>
      <c r="AT40" s="668"/>
      <c r="AU40" s="497" t="s">
        <v>0</v>
      </c>
      <c r="AV40" s="430"/>
      <c r="AW40" s="159" t="e">
        <v>#DIV/0!</v>
      </c>
      <c r="AX40" s="430"/>
      <c r="AY40" s="159" t="e">
        <v>#DIV/0!</v>
      </c>
      <c r="AZ40" s="430"/>
      <c r="BA40" s="159" t="e">
        <v>#DIV/0!</v>
      </c>
      <c r="BB40" s="430"/>
      <c r="BC40" s="159" t="e">
        <v>#DIV/0!</v>
      </c>
      <c r="BD40" s="430"/>
      <c r="BE40" s="159" t="e">
        <v>#DIV/0!</v>
      </c>
      <c r="BF40" s="327">
        <v>0</v>
      </c>
      <c r="BG40" s="490" t="e">
        <v>#DIV/0!</v>
      </c>
      <c r="BH40" s="668"/>
      <c r="BI40" s="497" t="s">
        <v>0</v>
      </c>
      <c r="BJ40" s="430">
        <v>1210.7988790817726</v>
      </c>
      <c r="BK40" s="159">
        <v>0.3781018513259497</v>
      </c>
      <c r="BL40" s="430">
        <v>467.8835913240099</v>
      </c>
      <c r="BM40" s="159">
        <v>0.14610820602906632</v>
      </c>
      <c r="BN40" s="430">
        <v>747.55959006593207</v>
      </c>
      <c r="BO40" s="159">
        <v>0.23344394338616464</v>
      </c>
      <c r="BP40" s="430">
        <v>250.68817149030457</v>
      </c>
      <c r="BQ40" s="159">
        <v>7.8283572427720979E-2</v>
      </c>
      <c r="BR40" s="322">
        <v>153.23987222793664</v>
      </c>
      <c r="BS40" s="159">
        <v>4.7852934444632705E-2</v>
      </c>
      <c r="BT40" s="322">
        <v>372.13867804867215</v>
      </c>
      <c r="BU40" s="159">
        <v>0.11620949238646572</v>
      </c>
      <c r="BV40" s="327">
        <v>3202.3087822386278</v>
      </c>
      <c r="BW40" s="669">
        <v>0.27872072269326187</v>
      </c>
      <c r="BX40" s="646">
        <v>0.47578994264498403</v>
      </c>
      <c r="BY40" s="497" t="s">
        <v>0</v>
      </c>
      <c r="BZ40" s="322">
        <v>97.433459364652819</v>
      </c>
      <c r="CA40" s="159">
        <v>3.0542305433264756E-2</v>
      </c>
      <c r="CB40" s="322">
        <v>170.50855388814242</v>
      </c>
      <c r="CC40" s="159">
        <v>5.3449034508213318E-2</v>
      </c>
      <c r="CD40" s="684">
        <v>109.61264178523439</v>
      </c>
      <c r="CE40" s="159">
        <v>3.4360093612422843E-2</v>
      </c>
      <c r="CF40" s="489">
        <v>239.52392093810482</v>
      </c>
      <c r="CG40" s="159">
        <v>7.5083167523442518E-2</v>
      </c>
      <c r="CH40" s="489">
        <v>560.24239134675361</v>
      </c>
      <c r="CI40" s="159">
        <v>0.17561825624127231</v>
      </c>
      <c r="CJ40" s="489">
        <v>385.67410998508404</v>
      </c>
      <c r="CK40" s="159">
        <v>0.12089662567333966</v>
      </c>
      <c r="CL40" s="489">
        <v>746.57433799298065</v>
      </c>
      <c r="CM40" s="159">
        <v>0.2340274235186528</v>
      </c>
      <c r="CN40" s="489">
        <v>880.54534461937828</v>
      </c>
      <c r="CO40" s="159">
        <v>0.27602309348939186</v>
      </c>
      <c r="CP40" s="327">
        <v>3190.1147599203309</v>
      </c>
      <c r="CQ40" s="120"/>
    </row>
    <row r="41" spans="2:95" s="119" customFormat="1" x14ac:dyDescent="0.2">
      <c r="B41" s="140">
        <v>97206</v>
      </c>
      <c r="C41" s="141" t="s">
        <v>5</v>
      </c>
      <c r="D41" s="296">
        <v>3959</v>
      </c>
      <c r="E41" s="430">
        <v>5850.0000010000003</v>
      </c>
      <c r="F41" s="135"/>
      <c r="G41" s="430">
        <v>6063</v>
      </c>
      <c r="H41" s="670">
        <v>7.1782541693172774E-3</v>
      </c>
      <c r="I41" s="430">
        <v>302</v>
      </c>
      <c r="J41" s="666">
        <v>1.0177618635264975E-2</v>
      </c>
      <c r="K41" s="135">
        <v>-89.000001000000339</v>
      </c>
      <c r="L41" s="666">
        <v>-2.9993644659476984E-3</v>
      </c>
      <c r="M41" s="667"/>
      <c r="O41" s="491" t="s">
        <v>5</v>
      </c>
      <c r="P41" s="430">
        <v>242.19731827076311</v>
      </c>
      <c r="Q41" s="142">
        <v>3.9946778537153664E-2</v>
      </c>
      <c r="R41" s="430">
        <v>229.0234055614747</v>
      </c>
      <c r="S41" s="142">
        <v>3.777394121086497E-2</v>
      </c>
      <c r="T41" s="430">
        <v>415.48493929294091</v>
      </c>
      <c r="U41" s="142">
        <v>6.8527946444489549E-2</v>
      </c>
      <c r="V41" s="430">
        <v>632.3478100458417</v>
      </c>
      <c r="W41" s="142">
        <v>0.10429619166185726</v>
      </c>
      <c r="X41" s="430">
        <v>406.36453818651046</v>
      </c>
      <c r="Y41" s="142">
        <v>6.7023674449366605E-2</v>
      </c>
      <c r="Z41" s="430">
        <v>1034.6321833129718</v>
      </c>
      <c r="AA41" s="142">
        <v>0.17064690471927593</v>
      </c>
      <c r="AB41" s="430">
        <v>1588.9765483203205</v>
      </c>
      <c r="AC41" s="142">
        <v>0.2620776098169747</v>
      </c>
      <c r="AD41" s="430">
        <v>771.16725578546573</v>
      </c>
      <c r="AE41" s="142">
        <v>0.12719235622389319</v>
      </c>
      <c r="AF41" s="430">
        <v>563.43811279725651</v>
      </c>
      <c r="AG41" s="142">
        <v>9.2930581032039494E-2</v>
      </c>
      <c r="AH41" s="430">
        <v>179.36788842646473</v>
      </c>
      <c r="AI41" s="142">
        <v>2.9584015904084514E-2</v>
      </c>
      <c r="AJ41" s="322">
        <v>6063.0000000000109</v>
      </c>
      <c r="AK41" s="296">
        <v>1.0913936421275139E-11</v>
      </c>
      <c r="AL41" s="120">
        <v>1925.418011357531</v>
      </c>
      <c r="AM41" s="333">
        <v>0.31756853230373205</v>
      </c>
      <c r="AN41" s="120">
        <v>742.8060012237213</v>
      </c>
      <c r="AO41" s="142">
        <v>0.12251459693612402</v>
      </c>
      <c r="AP41" s="502"/>
      <c r="AQ41" s="430">
        <v>1645.7257107603316</v>
      </c>
      <c r="AR41" s="430">
        <v>1115.7157420283929</v>
      </c>
      <c r="AS41" s="322">
        <v>147.50403250279237</v>
      </c>
      <c r="AT41" s="668"/>
      <c r="AU41" s="491" t="s">
        <v>5</v>
      </c>
      <c r="AV41" s="430"/>
      <c r="AW41" s="142" t="e">
        <v>#DIV/0!</v>
      </c>
      <c r="AX41" s="430"/>
      <c r="AY41" s="142" t="e">
        <v>#DIV/0!</v>
      </c>
      <c r="AZ41" s="430"/>
      <c r="BA41" s="142" t="e">
        <v>#DIV/0!</v>
      </c>
      <c r="BB41" s="430"/>
      <c r="BC41" s="142" t="e">
        <v>#DIV/0!</v>
      </c>
      <c r="BD41" s="430"/>
      <c r="BE41" s="142" t="e">
        <v>#DIV/0!</v>
      </c>
      <c r="BF41" s="322">
        <v>0</v>
      </c>
      <c r="BG41" s="492" t="e">
        <v>#DIV/0!</v>
      </c>
      <c r="BH41" s="668"/>
      <c r="BI41" s="491" t="s">
        <v>5</v>
      </c>
      <c r="BJ41" s="430">
        <v>2297.314374261488</v>
      </c>
      <c r="BK41" s="142">
        <v>0.48029783857440533</v>
      </c>
      <c r="BL41" s="430">
        <v>641.46821115227215</v>
      </c>
      <c r="BM41" s="142">
        <v>0.13411129046266007</v>
      </c>
      <c r="BN41" s="430">
        <v>952.57522667162061</v>
      </c>
      <c r="BO41" s="142">
        <v>0.19915420700616188</v>
      </c>
      <c r="BP41" s="430">
        <v>394.20400337793654</v>
      </c>
      <c r="BQ41" s="142">
        <v>8.2415943112124426E-2</v>
      </c>
      <c r="BR41" s="322">
        <v>162.12713745605723</v>
      </c>
      <c r="BS41" s="142">
        <v>3.3895802231870095E-2</v>
      </c>
      <c r="BT41" s="322">
        <v>335.41475847823506</v>
      </c>
      <c r="BU41" s="142">
        <v>7.0124918612778281E-2</v>
      </c>
      <c r="BV41" s="322">
        <v>4783.103711397609</v>
      </c>
      <c r="BW41" s="671">
        <v>0.21827685189646581</v>
      </c>
      <c r="BX41" s="646">
        <v>0.38559087096293465</v>
      </c>
      <c r="BY41" s="491" t="s">
        <v>5</v>
      </c>
      <c r="BZ41" s="322">
        <v>28.374581220005648</v>
      </c>
      <c r="CA41" s="142">
        <v>5.9524475161775873E-3</v>
      </c>
      <c r="CB41" s="322">
        <v>251.3177193771929</v>
      </c>
      <c r="CC41" s="142">
        <v>5.272167800043006E-2</v>
      </c>
      <c r="CD41" s="489">
        <v>397.1908304470345</v>
      </c>
      <c r="CE41" s="142">
        <v>8.3323082508651489E-2</v>
      </c>
      <c r="CF41" s="489">
        <v>802.59529736587422</v>
      </c>
      <c r="CG41" s="142">
        <v>0.16836922974330892</v>
      </c>
      <c r="CH41" s="489">
        <v>835.02339018873784</v>
      </c>
      <c r="CI41" s="142">
        <v>0.17517202690465475</v>
      </c>
      <c r="CJ41" s="489">
        <v>506.68895035724381</v>
      </c>
      <c r="CK41" s="142">
        <v>0.10629370564602836</v>
      </c>
      <c r="CL41" s="489">
        <v>956.62873827447629</v>
      </c>
      <c r="CM41" s="142">
        <v>0.20068251625970154</v>
      </c>
      <c r="CN41" s="489">
        <v>989.05683109734002</v>
      </c>
      <c r="CO41" s="142">
        <v>0.2074853134210474</v>
      </c>
      <c r="CP41" s="322">
        <v>4766.8763383279047</v>
      </c>
      <c r="CQ41" s="120"/>
    </row>
    <row r="42" spans="2:95" s="119" customFormat="1" x14ac:dyDescent="0.2">
      <c r="B42" s="140">
        <v>97207</v>
      </c>
      <c r="C42" s="141" t="s">
        <v>6</v>
      </c>
      <c r="D42" s="296">
        <v>15233</v>
      </c>
      <c r="E42" s="430">
        <v>16432.999998000003</v>
      </c>
      <c r="F42" s="135"/>
      <c r="G42" s="430">
        <v>17051</v>
      </c>
      <c r="H42" s="670">
        <v>7.4107940086285407E-3</v>
      </c>
      <c r="I42" s="430">
        <v>1160</v>
      </c>
      <c r="J42" s="666">
        <v>1.3910228191243839E-2</v>
      </c>
      <c r="K42" s="135">
        <v>-541.99999800000296</v>
      </c>
      <c r="L42" s="666">
        <v>-6.499434182615298E-3</v>
      </c>
      <c r="M42" s="667"/>
      <c r="O42" s="491" t="s">
        <v>6</v>
      </c>
      <c r="P42" s="430">
        <v>521.04566994367156</v>
      </c>
      <c r="Q42" s="142">
        <v>3.0558071077571483E-2</v>
      </c>
      <c r="R42" s="430">
        <v>586.82651166445066</v>
      </c>
      <c r="S42" s="142">
        <v>3.4415958692419826E-2</v>
      </c>
      <c r="T42" s="430">
        <v>1043.4610508015041</v>
      </c>
      <c r="U42" s="142">
        <v>6.1196472394669153E-2</v>
      </c>
      <c r="V42" s="430">
        <v>1542.0955187648519</v>
      </c>
      <c r="W42" s="142">
        <v>9.0440180562128394E-2</v>
      </c>
      <c r="X42" s="430">
        <v>1506.1574610616849</v>
      </c>
      <c r="Y42" s="142">
        <v>8.8332500208884182E-2</v>
      </c>
      <c r="Z42" s="430">
        <v>3194.2341162616149</v>
      </c>
      <c r="AA42" s="142">
        <v>0.18733412211961842</v>
      </c>
      <c r="AB42" s="430">
        <v>4016.7152620451593</v>
      </c>
      <c r="AC42" s="142">
        <v>0.2355706563864382</v>
      </c>
      <c r="AD42" s="430">
        <v>2286.7886427037097</v>
      </c>
      <c r="AE42" s="142">
        <v>0.13411463507733909</v>
      </c>
      <c r="AF42" s="430">
        <v>1793.7460498855207</v>
      </c>
      <c r="AG42" s="142">
        <v>0.10519887689200164</v>
      </c>
      <c r="AH42" s="430">
        <v>559.92971686783596</v>
      </c>
      <c r="AI42" s="142">
        <v>3.2838526588929433E-2</v>
      </c>
      <c r="AJ42" s="322">
        <v>17051.000000000007</v>
      </c>
      <c r="AK42" s="296">
        <v>0</v>
      </c>
      <c r="AL42" s="120">
        <v>5199.5862122361632</v>
      </c>
      <c r="AM42" s="333">
        <v>0.30494318293567302</v>
      </c>
      <c r="AN42" s="120">
        <v>2353.6757667533566</v>
      </c>
      <c r="AO42" s="142">
        <v>0.13803740348093108</v>
      </c>
      <c r="AP42" s="502"/>
      <c r="AQ42" s="430">
        <v>4072.5018370854787</v>
      </c>
      <c r="AR42" s="430">
        <v>3493.9356704794754</v>
      </c>
      <c r="AS42" s="322">
        <v>116.55915337807596</v>
      </c>
      <c r="AT42" s="668"/>
      <c r="AU42" s="491" t="s">
        <v>6</v>
      </c>
      <c r="AV42" s="430"/>
      <c r="AW42" s="142" t="e">
        <v>#DIV/0!</v>
      </c>
      <c r="AX42" s="430"/>
      <c r="AY42" s="142" t="e">
        <v>#DIV/0!</v>
      </c>
      <c r="AZ42" s="430"/>
      <c r="BA42" s="142" t="e">
        <v>#DIV/0!</v>
      </c>
      <c r="BB42" s="430"/>
      <c r="BC42" s="142" t="e">
        <v>#DIV/0!</v>
      </c>
      <c r="BD42" s="430"/>
      <c r="BE42" s="142" t="e">
        <v>#DIV/0!</v>
      </c>
      <c r="BF42" s="322">
        <v>0</v>
      </c>
      <c r="BG42" s="492" t="e">
        <v>#DIV/0!</v>
      </c>
      <c r="BH42" s="668"/>
      <c r="BI42" s="491" t="s">
        <v>6</v>
      </c>
      <c r="BJ42" s="430">
        <v>6359.7196183750839</v>
      </c>
      <c r="BK42" s="142">
        <v>0.45335448104851406</v>
      </c>
      <c r="BL42" s="430">
        <v>1737.7187463061682</v>
      </c>
      <c r="BM42" s="142">
        <v>0.12387379125389679</v>
      </c>
      <c r="BN42" s="430">
        <v>2937.4612623464695</v>
      </c>
      <c r="BO42" s="142">
        <v>0.20939778891250091</v>
      </c>
      <c r="BP42" s="430">
        <v>1093.7280506336315</v>
      </c>
      <c r="BQ42" s="142">
        <v>7.7966725352257321E-2</v>
      </c>
      <c r="BR42" s="322">
        <v>203.93118026496029</v>
      </c>
      <c r="BS42" s="142">
        <v>1.4537294086284566E-2</v>
      </c>
      <c r="BT42" s="322">
        <v>1695.580014036268</v>
      </c>
      <c r="BU42" s="142">
        <v>0.12086991934654627</v>
      </c>
      <c r="BV42" s="322">
        <v>14028.138871962583</v>
      </c>
      <c r="BW42" s="671">
        <v>0.21460104641062888</v>
      </c>
      <c r="BX42" s="646">
        <v>0.42277172769758908</v>
      </c>
      <c r="BY42" s="491" t="s">
        <v>6</v>
      </c>
      <c r="BZ42" s="322">
        <v>85.296621580390877</v>
      </c>
      <c r="CA42" s="142">
        <v>6.0786614421550582E-3</v>
      </c>
      <c r="CB42" s="322">
        <v>614.27717042957408</v>
      </c>
      <c r="CC42" s="142">
        <v>4.3776446024502112E-2</v>
      </c>
      <c r="CD42" s="489">
        <v>772.46237018439047</v>
      </c>
      <c r="CE42" s="142">
        <v>5.5049510029305006E-2</v>
      </c>
      <c r="CF42" s="489">
        <v>2016.3061363230875</v>
      </c>
      <c r="CG42" s="142">
        <v>0.14369200255951833</v>
      </c>
      <c r="CH42" s="489">
        <v>2716.9554223871924</v>
      </c>
      <c r="CI42" s="142">
        <v>0.19362375508100932</v>
      </c>
      <c r="CJ42" s="489">
        <v>1548.7246490876685</v>
      </c>
      <c r="CK42" s="142">
        <v>0.11036982045123096</v>
      </c>
      <c r="CL42" s="489">
        <v>2936.4612595322496</v>
      </c>
      <c r="CM42" s="142">
        <v>0.20926683265969237</v>
      </c>
      <c r="CN42" s="489">
        <v>3341.6552536949071</v>
      </c>
      <c r="CO42" s="142">
        <v>0.23814297175258681</v>
      </c>
      <c r="CP42" s="322">
        <v>14032.138883219461</v>
      </c>
      <c r="CQ42" s="120"/>
    </row>
    <row r="43" spans="2:95" s="119" customFormat="1" x14ac:dyDescent="0.2">
      <c r="B43" s="140">
        <v>97221</v>
      </c>
      <c r="C43" s="141" t="s">
        <v>27</v>
      </c>
      <c r="D43" s="296">
        <v>12274</v>
      </c>
      <c r="E43" s="430">
        <v>12967.999999000001</v>
      </c>
      <c r="F43" s="135"/>
      <c r="G43" s="430">
        <v>12737</v>
      </c>
      <c r="H43" s="670">
        <v>-3.5882748494286965E-3</v>
      </c>
      <c r="I43" s="430">
        <v>1110</v>
      </c>
      <c r="J43" s="666">
        <v>1.7242359740728082E-2</v>
      </c>
      <c r="K43" s="135">
        <v>-1340.9999990000015</v>
      </c>
      <c r="L43" s="666">
        <v>-2.0830634590156778E-2</v>
      </c>
      <c r="M43" s="667"/>
      <c r="O43" s="491" t="s">
        <v>27</v>
      </c>
      <c r="P43" s="430">
        <v>498.26506722157251</v>
      </c>
      <c r="Q43" s="142">
        <v>3.9119499664094559E-2</v>
      </c>
      <c r="R43" s="430">
        <v>497.06009452057373</v>
      </c>
      <c r="S43" s="142">
        <v>3.902489554216642E-2</v>
      </c>
      <c r="T43" s="430">
        <v>937.14009594672893</v>
      </c>
      <c r="U43" s="142">
        <v>7.3576202869335694E-2</v>
      </c>
      <c r="V43" s="430">
        <v>1373.3028235829015</v>
      </c>
      <c r="W43" s="142">
        <v>0.10781995945535851</v>
      </c>
      <c r="X43" s="430">
        <v>950.74994639383021</v>
      </c>
      <c r="Y43" s="142">
        <v>7.4644731600363515E-2</v>
      </c>
      <c r="Z43" s="430">
        <v>1875.7343171666159</v>
      </c>
      <c r="AA43" s="142">
        <v>0.14726657118368655</v>
      </c>
      <c r="AB43" s="430">
        <v>3234.3165138434156</v>
      </c>
      <c r="AC43" s="142">
        <v>0.25393079326712847</v>
      </c>
      <c r="AD43" s="430">
        <v>1730.133322245676</v>
      </c>
      <c r="AE43" s="142">
        <v>0.13583522982222468</v>
      </c>
      <c r="AF43" s="430">
        <v>1280.1155662405677</v>
      </c>
      <c r="AG43" s="142">
        <v>0.10050369523754162</v>
      </c>
      <c r="AH43" s="430">
        <v>360.18225283812103</v>
      </c>
      <c r="AI43" s="142">
        <v>2.82784213581001E-2</v>
      </c>
      <c r="AJ43" s="322">
        <v>12737.000000000002</v>
      </c>
      <c r="AK43" s="296">
        <v>0</v>
      </c>
      <c r="AL43" s="120">
        <v>4256.5180276656074</v>
      </c>
      <c r="AM43" s="333">
        <v>0.33418528913131867</v>
      </c>
      <c r="AN43" s="120">
        <v>1640.2978190786887</v>
      </c>
      <c r="AO43" s="142">
        <v>0.1287821165956417</v>
      </c>
      <c r="AP43" s="502"/>
      <c r="AQ43" s="430">
        <v>3655.6601225969416</v>
      </c>
      <c r="AR43" s="430">
        <v>2481.2576327640072</v>
      </c>
      <c r="AS43" s="322">
        <v>147.33093711533309</v>
      </c>
      <c r="AT43" s="668"/>
      <c r="AU43" s="491" t="s">
        <v>27</v>
      </c>
      <c r="AV43" s="430"/>
      <c r="AW43" s="142" t="e">
        <v>#DIV/0!</v>
      </c>
      <c r="AX43" s="430"/>
      <c r="AY43" s="142" t="e">
        <v>#DIV/0!</v>
      </c>
      <c r="AZ43" s="430"/>
      <c r="BA43" s="142" t="e">
        <v>#DIV/0!</v>
      </c>
      <c r="BB43" s="430"/>
      <c r="BC43" s="142" t="e">
        <v>#DIV/0!</v>
      </c>
      <c r="BD43" s="430"/>
      <c r="BE43" s="142" t="e">
        <v>#DIV/0!</v>
      </c>
      <c r="BF43" s="322">
        <v>0</v>
      </c>
      <c r="BG43" s="492" t="e">
        <v>#DIV/0!</v>
      </c>
      <c r="BH43" s="668"/>
      <c r="BI43" s="491" t="s">
        <v>27</v>
      </c>
      <c r="BJ43" s="430">
        <v>4258.7085417401386</v>
      </c>
      <c r="BK43" s="142">
        <v>0.42493171874485219</v>
      </c>
      <c r="BL43" s="430">
        <v>1700.3570334038538</v>
      </c>
      <c r="BM43" s="142">
        <v>0.16966073860245071</v>
      </c>
      <c r="BN43" s="430">
        <v>2102.7437449609865</v>
      </c>
      <c r="BO43" s="142">
        <v>0.20981067496606837</v>
      </c>
      <c r="BP43" s="430">
        <v>956.89515558773758</v>
      </c>
      <c r="BQ43" s="142">
        <v>9.5478499910767387E-2</v>
      </c>
      <c r="BR43" s="322">
        <v>201.71224233287236</v>
      </c>
      <c r="BS43" s="142">
        <v>2.0126742411764639E-2</v>
      </c>
      <c r="BT43" s="322">
        <v>801.68413695261017</v>
      </c>
      <c r="BU43" s="142">
        <v>7.9991625364096791E-2</v>
      </c>
      <c r="BV43" s="322">
        <v>10022.100854978198</v>
      </c>
      <c r="BW43" s="671">
        <v>0.28533954056425481</v>
      </c>
      <c r="BX43" s="646">
        <v>0.40540754265269718</v>
      </c>
      <c r="BY43" s="491" t="s">
        <v>27</v>
      </c>
      <c r="BZ43" s="322">
        <v>55.159183555257179</v>
      </c>
      <c r="CA43" s="142">
        <v>5.5059521845672475E-3</v>
      </c>
      <c r="CB43" s="322">
        <v>437.70881127479902</v>
      </c>
      <c r="CC43" s="142">
        <v>4.3691795822694279E-2</v>
      </c>
      <c r="CD43" s="489">
        <v>482.06641511116601</v>
      </c>
      <c r="CE43" s="142">
        <v>4.8119541666690475E-2</v>
      </c>
      <c r="CF43" s="489">
        <v>1315.3621693311159</v>
      </c>
      <c r="CG43" s="142">
        <v>0.13129855706567128</v>
      </c>
      <c r="CH43" s="489">
        <v>2094.3710773998087</v>
      </c>
      <c r="CI43" s="142">
        <v>0.2090586964064097</v>
      </c>
      <c r="CJ43" s="489">
        <v>1178.6256507993778</v>
      </c>
      <c r="CK43" s="142">
        <v>0.11764961079064636</v>
      </c>
      <c r="CL43" s="489">
        <v>2104.7438114731003</v>
      </c>
      <c r="CM43" s="142">
        <v>0.21009409566632734</v>
      </c>
      <c r="CN43" s="489">
        <v>2350.0636030093447</v>
      </c>
      <c r="CO43" s="142">
        <v>0.2345817503969933</v>
      </c>
      <c r="CP43" s="322">
        <v>10018.10072195397</v>
      </c>
      <c r="CQ43" s="120"/>
    </row>
    <row r="44" spans="2:95" s="119" customFormat="1" x14ac:dyDescent="0.2">
      <c r="B44" s="140">
        <v>97227</v>
      </c>
      <c r="C44" s="141" t="s">
        <v>22</v>
      </c>
      <c r="D44" s="296">
        <v>7724</v>
      </c>
      <c r="E44" s="430">
        <v>9424.0000010000003</v>
      </c>
      <c r="F44" s="135"/>
      <c r="G44" s="430">
        <v>9991</v>
      </c>
      <c r="H44" s="670">
        <v>1.1753548591128871E-2</v>
      </c>
      <c r="I44" s="430">
        <v>602</v>
      </c>
      <c r="J44" s="666">
        <v>1.2479076303948254E-2</v>
      </c>
      <c r="K44" s="135">
        <v>-35.000001000000339</v>
      </c>
      <c r="L44" s="666">
        <v>-7.2552771281938447E-4</v>
      </c>
      <c r="M44" s="667"/>
      <c r="O44" s="491" t="s">
        <v>22</v>
      </c>
      <c r="P44" s="430">
        <v>296.75514762909245</v>
      </c>
      <c r="Q44" s="142">
        <v>2.9702246785015634E-2</v>
      </c>
      <c r="R44" s="430">
        <v>378.51421891465873</v>
      </c>
      <c r="S44" s="142">
        <v>3.7885518858438307E-2</v>
      </c>
      <c r="T44" s="430">
        <v>675.13344963103759</v>
      </c>
      <c r="U44" s="142">
        <v>6.757416170864125E-2</v>
      </c>
      <c r="V44" s="430">
        <v>980.84642782793117</v>
      </c>
      <c r="W44" s="142">
        <v>9.8172998481425994E-2</v>
      </c>
      <c r="X44" s="430">
        <v>608.07474794339305</v>
      </c>
      <c r="Y44" s="142">
        <v>6.0862250820077117E-2</v>
      </c>
      <c r="Z44" s="430">
        <v>1511.9022162450433</v>
      </c>
      <c r="AA44" s="142">
        <v>0.15132641539836222</v>
      </c>
      <c r="AB44" s="430">
        <v>2617.9765227133603</v>
      </c>
      <c r="AC44" s="142">
        <v>0.2620334824054999</v>
      </c>
      <c r="AD44" s="430">
        <v>1462.2558471871648</v>
      </c>
      <c r="AE44" s="142">
        <v>0.14635730629438082</v>
      </c>
      <c r="AF44" s="430">
        <v>1103.2427767299255</v>
      </c>
      <c r="AG44" s="142">
        <v>0.11042365896606154</v>
      </c>
      <c r="AH44" s="430">
        <v>356.29864517843612</v>
      </c>
      <c r="AI44" s="142">
        <v>3.5661960282097352E-2</v>
      </c>
      <c r="AJ44" s="322">
        <v>9991.0000000000418</v>
      </c>
      <c r="AK44" s="296">
        <v>4.1836756281554699E-11</v>
      </c>
      <c r="AL44" s="120">
        <v>2939.323991946113</v>
      </c>
      <c r="AM44" s="333">
        <v>0.29419717665359835</v>
      </c>
      <c r="AN44" s="120">
        <v>1459.5414219083616</v>
      </c>
      <c r="AO44" s="142">
        <v>0.14608561924815888</v>
      </c>
      <c r="AP44" s="502"/>
      <c r="AQ44" s="430">
        <v>2521.6190987057498</v>
      </c>
      <c r="AR44" s="430">
        <v>2151.9162505930644</v>
      </c>
      <c r="AS44" s="322">
        <v>117.18016897780272</v>
      </c>
      <c r="AT44" s="668"/>
      <c r="AU44" s="491" t="s">
        <v>22</v>
      </c>
      <c r="AV44" s="430"/>
      <c r="AW44" s="142" t="e">
        <v>#DIV/0!</v>
      </c>
      <c r="AX44" s="430"/>
      <c r="AY44" s="142" t="e">
        <v>#DIV/0!</v>
      </c>
      <c r="AZ44" s="430"/>
      <c r="BA44" s="142" t="e">
        <v>#DIV/0!</v>
      </c>
      <c r="BB44" s="430"/>
      <c r="BC44" s="142" t="e">
        <v>#DIV/0!</v>
      </c>
      <c r="BD44" s="430"/>
      <c r="BE44" s="142" t="e">
        <v>#DIV/0!</v>
      </c>
      <c r="BF44" s="322">
        <v>0</v>
      </c>
      <c r="BG44" s="492" t="e">
        <v>#DIV/0!</v>
      </c>
      <c r="BH44" s="668"/>
      <c r="BI44" s="491" t="s">
        <v>22</v>
      </c>
      <c r="BJ44" s="430">
        <v>3858.7254101793151</v>
      </c>
      <c r="BK44" s="142">
        <v>0.47884819037110271</v>
      </c>
      <c r="BL44" s="430">
        <v>954.86520291537909</v>
      </c>
      <c r="BM44" s="142">
        <v>0.1184939133679163</v>
      </c>
      <c r="BN44" s="430">
        <v>1799.6995333063348</v>
      </c>
      <c r="BO44" s="142">
        <v>0.22333355528799065</v>
      </c>
      <c r="BP44" s="430">
        <v>602.17665879844708</v>
      </c>
      <c r="BQ44" s="142">
        <v>7.4727059507443322E-2</v>
      </c>
      <c r="BR44" s="322">
        <v>194.79924510818171</v>
      </c>
      <c r="BS44" s="142">
        <v>2.4173595187581644E-2</v>
      </c>
      <c r="BT44" s="322">
        <v>648.0820603719302</v>
      </c>
      <c r="BU44" s="142">
        <v>8.0423686277965381E-2</v>
      </c>
      <c r="BV44" s="322">
        <v>8058.348110679588</v>
      </c>
      <c r="BW44" s="671">
        <v>0.19836859418784036</v>
      </c>
      <c r="BX44" s="646">
        <v>0.40265789626098103</v>
      </c>
      <c r="BY44" s="491" t="s">
        <v>22</v>
      </c>
      <c r="BZ44" s="322">
        <v>70.655987530736027</v>
      </c>
      <c r="CA44" s="142">
        <v>8.7232851094918538E-3</v>
      </c>
      <c r="CB44" s="322">
        <v>578.36972650159623</v>
      </c>
      <c r="CC44" s="142">
        <v>7.140631953912617E-2</v>
      </c>
      <c r="CD44" s="489">
        <v>403.74850017563432</v>
      </c>
      <c r="CE44" s="142">
        <v>4.9847343482810585E-2</v>
      </c>
      <c r="CF44" s="489">
        <v>1181.9737342641699</v>
      </c>
      <c r="CG44" s="142">
        <v>0.14592809804592805</v>
      </c>
      <c r="CH44" s="489">
        <v>1540.3005281700453</v>
      </c>
      <c r="CI44" s="142">
        <v>0.19016761538692242</v>
      </c>
      <c r="CJ44" s="489">
        <v>864.02179037585745</v>
      </c>
      <c r="CK44" s="142">
        <v>0.10667331505321465</v>
      </c>
      <c r="CL44" s="489">
        <v>1823.8962246371775</v>
      </c>
      <c r="CM44" s="142">
        <v>0.22518072896107694</v>
      </c>
      <c r="CN44" s="489">
        <v>1636.7329499983484</v>
      </c>
      <c r="CO44" s="142">
        <v>0.20207329442142943</v>
      </c>
      <c r="CP44" s="322">
        <v>8099.6994416535645</v>
      </c>
      <c r="CQ44" s="120"/>
    </row>
    <row r="45" spans="2:95" s="119" customFormat="1" x14ac:dyDescent="0.2">
      <c r="B45" s="140">
        <v>97223</v>
      </c>
      <c r="C45" s="141" t="s">
        <v>18</v>
      </c>
      <c r="D45" s="296">
        <v>8200</v>
      </c>
      <c r="E45" s="430">
        <v>9045.0000010000003</v>
      </c>
      <c r="F45" s="135"/>
      <c r="G45" s="430">
        <v>9524</v>
      </c>
      <c r="H45" s="670">
        <v>1.0374002620418654E-2</v>
      </c>
      <c r="I45" s="430">
        <v>413</v>
      </c>
      <c r="J45" s="666">
        <v>8.9445993552766303E-3</v>
      </c>
      <c r="K45" s="135">
        <v>65.999998999999661</v>
      </c>
      <c r="L45" s="666">
        <v>1.4294032651420226E-3</v>
      </c>
      <c r="M45" s="667"/>
      <c r="O45" s="491" t="s">
        <v>18</v>
      </c>
      <c r="P45" s="430">
        <v>312.98163851397521</v>
      </c>
      <c r="Q45" s="142">
        <v>3.2862414795671396E-2</v>
      </c>
      <c r="R45" s="430">
        <v>312.98163851397521</v>
      </c>
      <c r="S45" s="142">
        <v>3.2862414795671396E-2</v>
      </c>
      <c r="T45" s="430">
        <v>588.36483344023259</v>
      </c>
      <c r="U45" s="142">
        <v>6.1777071969784859E-2</v>
      </c>
      <c r="V45" s="430">
        <v>974.51101082760465</v>
      </c>
      <c r="W45" s="142">
        <v>0.10232160970470412</v>
      </c>
      <c r="X45" s="430">
        <v>658.4808498605712</v>
      </c>
      <c r="Y45" s="142">
        <v>6.9139106453230723E-2</v>
      </c>
      <c r="Z45" s="430">
        <v>1298.6543402053658</v>
      </c>
      <c r="AA45" s="142">
        <v>0.136355978601991</v>
      </c>
      <c r="AB45" s="430">
        <v>2429.5061778869194</v>
      </c>
      <c r="AC45" s="142">
        <v>0.25509304681718953</v>
      </c>
      <c r="AD45" s="430">
        <v>1292.2086361008901</v>
      </c>
      <c r="AE45" s="142">
        <v>0.13567919320672897</v>
      </c>
      <c r="AF45" s="430">
        <v>1193.8761521437741</v>
      </c>
      <c r="AG45" s="142">
        <v>0.12535448888531825</v>
      </c>
      <c r="AH45" s="430">
        <v>462.43472250671766</v>
      </c>
      <c r="AI45" s="142">
        <v>4.855467476970983E-2</v>
      </c>
      <c r="AJ45" s="322">
        <v>9524.0000000000255</v>
      </c>
      <c r="AK45" s="296">
        <v>2.5465851649641991E-11</v>
      </c>
      <c r="AL45" s="120">
        <v>2847.3199711563589</v>
      </c>
      <c r="AM45" s="333">
        <v>0.29896261771906252</v>
      </c>
      <c r="AN45" s="120">
        <v>1656.3108746504918</v>
      </c>
      <c r="AO45" s="142">
        <v>0.17390916365502807</v>
      </c>
      <c r="AP45" s="502"/>
      <c r="AQ45" s="430">
        <v>2393.0901256506868</v>
      </c>
      <c r="AR45" s="430">
        <v>2279.0594120249175</v>
      </c>
      <c r="AS45" s="322">
        <v>105.00341118902443</v>
      </c>
      <c r="AT45" s="668"/>
      <c r="AU45" s="491" t="s">
        <v>18</v>
      </c>
      <c r="AV45" s="430"/>
      <c r="AW45" s="142" t="e">
        <v>#DIV/0!</v>
      </c>
      <c r="AX45" s="430"/>
      <c r="AY45" s="142" t="e">
        <v>#DIV/0!</v>
      </c>
      <c r="AZ45" s="430"/>
      <c r="BA45" s="142" t="e">
        <v>#DIV/0!</v>
      </c>
      <c r="BB45" s="430"/>
      <c r="BC45" s="142" t="e">
        <v>#DIV/0!</v>
      </c>
      <c r="BD45" s="430"/>
      <c r="BE45" s="142" t="e">
        <v>#DIV/0!</v>
      </c>
      <c r="BF45" s="322">
        <v>0</v>
      </c>
      <c r="BG45" s="492" t="e">
        <v>#DIV/0!</v>
      </c>
      <c r="BH45" s="668"/>
      <c r="BI45" s="491" t="s">
        <v>18</v>
      </c>
      <c r="BJ45" s="430">
        <v>3251.5423916693317</v>
      </c>
      <c r="BK45" s="142">
        <v>0.41951184591109503</v>
      </c>
      <c r="BL45" s="430">
        <v>1053.772594607118</v>
      </c>
      <c r="BM45" s="142">
        <v>0.13595704225378366</v>
      </c>
      <c r="BN45" s="430">
        <v>1854.1135287501202</v>
      </c>
      <c r="BO45" s="142">
        <v>0.23921649951959117</v>
      </c>
      <c r="BP45" s="430">
        <v>637.14119268916374</v>
      </c>
      <c r="BQ45" s="142">
        <v>8.2203534708893272E-2</v>
      </c>
      <c r="BR45" s="322">
        <v>249.97884115077241</v>
      </c>
      <c r="BS45" s="142">
        <v>3.2252104526934208E-2</v>
      </c>
      <c r="BT45" s="322">
        <v>704.2275576046668</v>
      </c>
      <c r="BU45" s="142">
        <v>9.0858973079702643E-2</v>
      </c>
      <c r="BV45" s="322">
        <v>7750.7761064711731</v>
      </c>
      <c r="BW45" s="671">
        <v>0.24476085906980233</v>
      </c>
      <c r="BX45" s="646">
        <v>0.44453111183512128</v>
      </c>
      <c r="BY45" s="491" t="s">
        <v>18</v>
      </c>
      <c r="BZ45" s="322">
        <v>137.1023864004822</v>
      </c>
      <c r="CA45" s="142">
        <v>1.7815435086143163E-2</v>
      </c>
      <c r="CB45" s="322">
        <v>253.8812897805764</v>
      </c>
      <c r="CC45" s="142">
        <v>3.2989984758254015E-2</v>
      </c>
      <c r="CD45" s="489">
        <v>304.85224530581939</v>
      </c>
      <c r="CE45" s="142">
        <v>3.9613281210484574E-2</v>
      </c>
      <c r="CF45" s="489">
        <v>889.15238214197325</v>
      </c>
      <c r="CG45" s="142">
        <v>0.11553873686391335</v>
      </c>
      <c r="CH45" s="489">
        <v>1391.3275008942448</v>
      </c>
      <c r="CI45" s="142">
        <v>0.18079265741839806</v>
      </c>
      <c r="CJ45" s="489">
        <v>965.36544346842823</v>
      </c>
      <c r="CK45" s="142">
        <v>0.1254420571665345</v>
      </c>
      <c r="CL45" s="489">
        <v>1895.2591463922906</v>
      </c>
      <c r="CM45" s="142">
        <v>0.24627482555513128</v>
      </c>
      <c r="CN45" s="489">
        <v>1858.7676103631675</v>
      </c>
      <c r="CO45" s="142">
        <v>0.24153302194114101</v>
      </c>
      <c r="CP45" s="322">
        <v>7695.7080047469826</v>
      </c>
      <c r="CQ45" s="120"/>
    </row>
    <row r="46" spans="2:95" s="119" customFormat="1" x14ac:dyDescent="0.2">
      <c r="B46" s="140">
        <v>97231</v>
      </c>
      <c r="C46" s="144" t="s">
        <v>29</v>
      </c>
      <c r="D46" s="672">
        <v>5150</v>
      </c>
      <c r="E46" s="430">
        <v>7368.0000010000012</v>
      </c>
      <c r="F46" s="135"/>
      <c r="G46" s="430">
        <v>7698</v>
      </c>
      <c r="H46" s="674">
        <v>8.8013573271823464E-3</v>
      </c>
      <c r="I46" s="430">
        <v>469</v>
      </c>
      <c r="J46" s="675">
        <v>1.250859575441555E-2</v>
      </c>
      <c r="K46" s="135">
        <v>-139.00000100000125</v>
      </c>
      <c r="L46" s="666">
        <v>-3.7072384272332044E-3</v>
      </c>
      <c r="M46" s="667"/>
      <c r="O46" s="493" t="s">
        <v>29</v>
      </c>
      <c r="P46" s="430">
        <v>249.6424098334341</v>
      </c>
      <c r="Q46" s="145">
        <v>3.2429515436922962E-2</v>
      </c>
      <c r="R46" s="430">
        <v>277.04218652246959</v>
      </c>
      <c r="S46" s="145">
        <v>3.5988852497073044E-2</v>
      </c>
      <c r="T46" s="430">
        <v>491.13665065636303</v>
      </c>
      <c r="U46" s="145">
        <v>6.3800552176716124E-2</v>
      </c>
      <c r="V46" s="430">
        <v>795.50432222237214</v>
      </c>
      <c r="W46" s="145">
        <v>0.10333909096159632</v>
      </c>
      <c r="X46" s="430">
        <v>508.34378691771747</v>
      </c>
      <c r="Y46" s="145">
        <v>6.603582578821969E-2</v>
      </c>
      <c r="Z46" s="430">
        <v>1406.3138534297645</v>
      </c>
      <c r="AA46" s="145">
        <v>0.1826856135918106</v>
      </c>
      <c r="AB46" s="430">
        <v>2004.9902810959943</v>
      </c>
      <c r="AC46" s="145">
        <v>0.26045599910314171</v>
      </c>
      <c r="AD46" s="430">
        <v>974.09541564402252</v>
      </c>
      <c r="AE46" s="145">
        <v>0.1265387653473653</v>
      </c>
      <c r="AF46" s="430">
        <v>777.0595044804918</v>
      </c>
      <c r="AG46" s="145">
        <v>0.10094303773453991</v>
      </c>
      <c r="AH46" s="430">
        <v>213.87158919740585</v>
      </c>
      <c r="AI46" s="145">
        <v>2.77827473626143E-2</v>
      </c>
      <c r="AJ46" s="324">
        <v>7698.0000000000355</v>
      </c>
      <c r="AK46" s="296">
        <v>3.5470293369144201E-11</v>
      </c>
      <c r="AL46" s="120">
        <v>2321.6693561523566</v>
      </c>
      <c r="AM46" s="333">
        <v>0.30159383686052815</v>
      </c>
      <c r="AN46" s="120">
        <v>990.93109367789771</v>
      </c>
      <c r="AO46" s="145">
        <v>0.12872578509715421</v>
      </c>
      <c r="AP46" s="502"/>
      <c r="AQ46" s="430">
        <v>1980.7389323427683</v>
      </c>
      <c r="AR46" s="430">
        <v>1437.3865397383745</v>
      </c>
      <c r="AS46" s="322">
        <v>137.80141093454873</v>
      </c>
      <c r="AT46" s="668"/>
      <c r="AU46" s="493" t="s">
        <v>29</v>
      </c>
      <c r="AV46" s="430"/>
      <c r="AW46" s="145" t="e">
        <v>#DIV/0!</v>
      </c>
      <c r="AX46" s="430"/>
      <c r="AY46" s="145" t="e">
        <v>#DIV/0!</v>
      </c>
      <c r="AZ46" s="430"/>
      <c r="BA46" s="145" t="e">
        <v>#DIV/0!</v>
      </c>
      <c r="BB46" s="430"/>
      <c r="BC46" s="145" t="e">
        <v>#DIV/0!</v>
      </c>
      <c r="BD46" s="430"/>
      <c r="BE46" s="145" t="e">
        <v>#DIV/0!</v>
      </c>
      <c r="BF46" s="324">
        <v>0</v>
      </c>
      <c r="BG46" s="494" t="e">
        <v>#DIV/0!</v>
      </c>
      <c r="BH46" s="668"/>
      <c r="BI46" s="493" t="s">
        <v>29</v>
      </c>
      <c r="BJ46" s="430">
        <v>3008.6042364917244</v>
      </c>
      <c r="BK46" s="145">
        <v>0.48659546312076146</v>
      </c>
      <c r="BL46" s="430">
        <v>873.55527613872994</v>
      </c>
      <c r="BM46" s="145">
        <v>0.14128413069376436</v>
      </c>
      <c r="BN46" s="430">
        <v>1256.9144165196394</v>
      </c>
      <c r="BO46" s="145">
        <v>0.20328657561245775</v>
      </c>
      <c r="BP46" s="430">
        <v>460.67759600611339</v>
      </c>
      <c r="BQ46" s="145">
        <v>7.4507515963397927E-2</v>
      </c>
      <c r="BR46" s="322">
        <v>154.19116137743248</v>
      </c>
      <c r="BS46" s="145">
        <v>2.4938048903058573E-2</v>
      </c>
      <c r="BT46" s="322">
        <v>429.02543486263522</v>
      </c>
      <c r="BU46" s="145">
        <v>6.9388265706560065E-2</v>
      </c>
      <c r="BV46" s="324">
        <v>6182.968121396274</v>
      </c>
      <c r="BW46" s="676">
        <v>0.22501787298967288</v>
      </c>
      <c r="BX46" s="646">
        <v>0.37212040618547432</v>
      </c>
      <c r="BY46" s="493" t="s">
        <v>29</v>
      </c>
      <c r="BZ46" s="322">
        <v>16.236904704613519</v>
      </c>
      <c r="CA46" s="145">
        <v>2.6356816606479907E-3</v>
      </c>
      <c r="CB46" s="322">
        <v>393.62607245408446</v>
      </c>
      <c r="CC46" s="145">
        <v>6.3895985053440782E-2</v>
      </c>
      <c r="CD46" s="673">
        <v>621.00217163507057</v>
      </c>
      <c r="CE46" s="145">
        <v>0.10080517591114917</v>
      </c>
      <c r="CF46" s="489">
        <v>888.73279931200341</v>
      </c>
      <c r="CG46" s="145">
        <v>0.1442649804859315</v>
      </c>
      <c r="CH46" s="489">
        <v>1120.1681246691428</v>
      </c>
      <c r="CI46" s="145">
        <v>0.18183309175880188</v>
      </c>
      <c r="CJ46" s="489">
        <v>551.99532664046308</v>
      </c>
      <c r="CK46" s="145">
        <v>8.9603528853395203E-2</v>
      </c>
      <c r="CL46" s="489">
        <v>1347.3064905845422</v>
      </c>
      <c r="CM46" s="145">
        <v>0.21870369218196428</v>
      </c>
      <c r="CN46" s="489">
        <v>1221.3516124909938</v>
      </c>
      <c r="CO46" s="145">
        <v>0.19825786409466931</v>
      </c>
      <c r="CP46" s="324">
        <v>6160.4195024909131</v>
      </c>
      <c r="CQ46" s="120"/>
    </row>
    <row r="47" spans="2:95" s="147" customFormat="1" x14ac:dyDescent="0.2">
      <c r="C47" s="153" t="s">
        <v>40</v>
      </c>
      <c r="D47" s="154">
        <v>56003</v>
      </c>
      <c r="E47" s="440">
        <v>64914.000002000008</v>
      </c>
      <c r="F47" s="687"/>
      <c r="G47" s="440">
        <v>66993</v>
      </c>
      <c r="H47" s="682">
        <v>6.3248819950341151E-3</v>
      </c>
      <c r="I47" s="440">
        <v>4191</v>
      </c>
      <c r="J47" s="338">
        <v>1.2750158954636073E-2</v>
      </c>
      <c r="K47" s="304">
        <v>-2112.000002000008</v>
      </c>
      <c r="L47" s="338">
        <v>-6.4252769596019575E-3</v>
      </c>
      <c r="M47" s="678"/>
      <c r="O47" s="496" t="s">
        <v>40</v>
      </c>
      <c r="P47" s="440">
        <v>2246.7388030918523</v>
      </c>
      <c r="Q47" s="155">
        <v>3.3536918828711175E-2</v>
      </c>
      <c r="R47" s="440">
        <v>2412.3742667188544</v>
      </c>
      <c r="S47" s="155">
        <v>3.6009348241142353E-2</v>
      </c>
      <c r="T47" s="440">
        <v>4406.4838506010201</v>
      </c>
      <c r="U47" s="155">
        <v>6.5775287725598375E-2</v>
      </c>
      <c r="V47" s="440">
        <v>6685.2969551249689</v>
      </c>
      <c r="W47" s="155">
        <v>9.979097749205075E-2</v>
      </c>
      <c r="X47" s="440">
        <v>4914.2327985635566</v>
      </c>
      <c r="Y47" s="155">
        <v>7.3354422082360052E-2</v>
      </c>
      <c r="Z47" s="440">
        <v>10903.95287968624</v>
      </c>
      <c r="AA47" s="155">
        <v>0.16276257041312106</v>
      </c>
      <c r="AB47" s="440">
        <v>16872.786771580268</v>
      </c>
      <c r="AC47" s="155">
        <v>0.25185895200364566</v>
      </c>
      <c r="AD47" s="440">
        <v>9033.1752411846883</v>
      </c>
      <c r="AE47" s="155">
        <v>0.13483759857275643</v>
      </c>
      <c r="AF47" s="440">
        <v>7202.5567875971756</v>
      </c>
      <c r="AG47" s="155">
        <v>0.10751208018146913</v>
      </c>
      <c r="AH47" s="440">
        <v>2315.401645851493</v>
      </c>
      <c r="AI47" s="155">
        <v>3.4561844459144814E-2</v>
      </c>
      <c r="AJ47" s="326">
        <v>66993.000000000131</v>
      </c>
      <c r="AK47" s="296">
        <v>1.3096723705530167E-10</v>
      </c>
      <c r="AL47" s="120">
        <v>20665.126674100255</v>
      </c>
      <c r="AM47" s="333">
        <v>0.30846695436986271</v>
      </c>
      <c r="AN47" s="120">
        <v>9517.9584334486681</v>
      </c>
      <c r="AO47" s="155">
        <v>0.14207392464061394</v>
      </c>
      <c r="AP47" s="502"/>
      <c r="AQ47" s="440">
        <v>17243.670420788483</v>
      </c>
      <c r="AR47" s="440">
        <v>13879.220856341917</v>
      </c>
      <c r="AS47" s="326">
        <v>124.2409109219501</v>
      </c>
      <c r="AT47" s="679"/>
      <c r="AU47" s="496" t="s">
        <v>40</v>
      </c>
      <c r="AV47" s="440">
        <v>0</v>
      </c>
      <c r="AW47" s="680" t="e">
        <v>#DIV/0!</v>
      </c>
      <c r="AX47" s="440">
        <v>0</v>
      </c>
      <c r="AY47" s="680" t="e">
        <v>#DIV/0!</v>
      </c>
      <c r="AZ47" s="440">
        <v>0</v>
      </c>
      <c r="BA47" s="680" t="e">
        <v>#DIV/0!</v>
      </c>
      <c r="BB47" s="440">
        <v>0</v>
      </c>
      <c r="BC47" s="680" t="e">
        <v>#DIV/0!</v>
      </c>
      <c r="BD47" s="440">
        <v>0</v>
      </c>
      <c r="BE47" s="680" t="e">
        <v>#DIV/0!</v>
      </c>
      <c r="BF47" s="326">
        <v>0</v>
      </c>
      <c r="BG47" s="321" t="e">
        <v>#DIV/0!</v>
      </c>
      <c r="BH47" s="679"/>
      <c r="BI47" s="496" t="s">
        <v>40</v>
      </c>
      <c r="BJ47" s="326">
        <v>24245.413451798853</v>
      </c>
      <c r="BK47" s="680">
        <v>0.44875857116830831</v>
      </c>
      <c r="BL47" s="326">
        <v>7429.6206558475305</v>
      </c>
      <c r="BM47" s="680">
        <v>0.13751491417001668</v>
      </c>
      <c r="BN47" s="326">
        <v>11651.067302621102</v>
      </c>
      <c r="BO47" s="680">
        <v>0.21564970734380773</v>
      </c>
      <c r="BP47" s="326">
        <v>4395.5108285833339</v>
      </c>
      <c r="BQ47" s="680">
        <v>8.1356548648319107E-2</v>
      </c>
      <c r="BR47" s="326">
        <v>1319.9796799182132</v>
      </c>
      <c r="BS47" s="680">
        <v>2.4431515523912404E-2</v>
      </c>
      <c r="BT47" s="326">
        <v>4986.1526403550179</v>
      </c>
      <c r="BU47" s="680">
        <v>9.2288743145635718E-2</v>
      </c>
      <c r="BV47" s="326">
        <v>54027.744559124054</v>
      </c>
      <c r="BW47" s="680">
        <v>0.23455762133035912</v>
      </c>
      <c r="BX47" s="646">
        <v>0.41372651466167498</v>
      </c>
      <c r="BY47" s="496" t="s">
        <v>40</v>
      </c>
      <c r="BZ47" s="326">
        <v>490.25912435613822</v>
      </c>
      <c r="CA47" s="155">
        <v>9.0850879413635899E-3</v>
      </c>
      <c r="CB47" s="326">
        <v>2699.6893437059653</v>
      </c>
      <c r="CC47" s="155">
        <v>5.0028472461664572E-2</v>
      </c>
      <c r="CD47" s="304">
        <v>3090.9351746443499</v>
      </c>
      <c r="CE47" s="155">
        <v>5.7278725652638342E-2</v>
      </c>
      <c r="CF47" s="304">
        <v>7333.6464396763295</v>
      </c>
      <c r="CG47" s="155">
        <v>0.13590123982461125</v>
      </c>
      <c r="CH47" s="304">
        <v>10258.388435055924</v>
      </c>
      <c r="CI47" s="155">
        <v>0.19010020709262379</v>
      </c>
      <c r="CJ47" s="304">
        <v>6001.0959207141232</v>
      </c>
      <c r="CK47" s="155">
        <v>0.11120748493125622</v>
      </c>
      <c r="CL47" s="304">
        <v>11810.870008886817</v>
      </c>
      <c r="CM47" s="155">
        <v>0.21886954747792248</v>
      </c>
      <c r="CN47" s="304">
        <v>12278.173205273481</v>
      </c>
      <c r="CO47" s="155">
        <v>0.22752923461791968</v>
      </c>
      <c r="CP47" s="326">
        <v>53963.057652313131</v>
      </c>
      <c r="CQ47" s="120"/>
    </row>
    <row r="48" spans="2:95" s="147" customFormat="1" ht="13.5" thickBot="1" x14ac:dyDescent="0.25">
      <c r="C48" s="148" t="s">
        <v>41</v>
      </c>
      <c r="D48" s="149">
        <v>106771</v>
      </c>
      <c r="E48" s="442">
        <v>120454.000004</v>
      </c>
      <c r="F48" s="687"/>
      <c r="G48" s="442">
        <v>119653</v>
      </c>
      <c r="H48" s="857">
        <v>-1.3335201054175405E-3</v>
      </c>
      <c r="I48" s="442">
        <v>7526</v>
      </c>
      <c r="J48" s="337">
        <v>1.2529428543389112E-2</v>
      </c>
      <c r="K48" s="302">
        <v>-8327.0000040000014</v>
      </c>
      <c r="L48" s="337">
        <v>-1.3862948648806654E-2</v>
      </c>
      <c r="M48" s="678"/>
      <c r="O48" s="495" t="s">
        <v>41</v>
      </c>
      <c r="P48" s="442">
        <v>3790.3849838300339</v>
      </c>
      <c r="Q48" s="150">
        <v>3.1678144165462052E-2</v>
      </c>
      <c r="R48" s="442">
        <v>4221.8507989945565</v>
      </c>
      <c r="S48" s="150">
        <v>3.5284119905013268E-2</v>
      </c>
      <c r="T48" s="442">
        <v>7793.6233454826524</v>
      </c>
      <c r="U48" s="150">
        <v>6.5135210529469759E-2</v>
      </c>
      <c r="V48" s="442">
        <v>11919.182295857749</v>
      </c>
      <c r="W48" s="150">
        <v>9.9614571267396035E-2</v>
      </c>
      <c r="X48" s="442">
        <v>8737.8060830783761</v>
      </c>
      <c r="Y48" s="150">
        <v>7.3026218173203913E-2</v>
      </c>
      <c r="Z48" s="442">
        <v>18192.966466144222</v>
      </c>
      <c r="AA48" s="150">
        <v>0.15204772522330579</v>
      </c>
      <c r="AB48" s="442">
        <v>30044.591634497054</v>
      </c>
      <c r="AC48" s="150">
        <v>0.25109768776793751</v>
      </c>
      <c r="AD48" s="442">
        <v>16084.274388170281</v>
      </c>
      <c r="AE48" s="150">
        <v>0.13442433025641035</v>
      </c>
      <c r="AF48" s="442">
        <v>13969.092974391351</v>
      </c>
      <c r="AG48" s="150">
        <v>0.11674670066267741</v>
      </c>
      <c r="AH48" s="442">
        <v>4899.2270295538237</v>
      </c>
      <c r="AI48" s="150">
        <v>4.094529204912388E-2</v>
      </c>
      <c r="AJ48" s="325">
        <v>119653.0000000001</v>
      </c>
      <c r="AK48" s="296">
        <v>0</v>
      </c>
      <c r="AL48" s="120">
        <v>36462.847507243365</v>
      </c>
      <c r="AM48" s="333">
        <v>0.30473826404054505</v>
      </c>
      <c r="AN48" s="120">
        <v>18868.320003945177</v>
      </c>
      <c r="AO48" s="150">
        <v>0.15769199271180129</v>
      </c>
      <c r="AP48" s="502"/>
      <c r="AQ48" s="442">
        <v>30413.743613713978</v>
      </c>
      <c r="AR48" s="442">
        <v>26574.831934130932</v>
      </c>
      <c r="AS48" s="149">
        <v>114.44566682151847</v>
      </c>
      <c r="AT48" s="679"/>
      <c r="AU48" s="495" t="s">
        <v>41</v>
      </c>
      <c r="AV48" s="442">
        <v>0</v>
      </c>
      <c r="AW48" s="860" t="e">
        <v>#DIV/0!</v>
      </c>
      <c r="AX48" s="442">
        <v>0</v>
      </c>
      <c r="AY48" s="860" t="e">
        <v>#DIV/0!</v>
      </c>
      <c r="AZ48" s="442">
        <v>0</v>
      </c>
      <c r="BA48" s="860" t="e">
        <v>#DIV/0!</v>
      </c>
      <c r="BB48" s="442">
        <v>0</v>
      </c>
      <c r="BC48" s="860" t="e">
        <v>#DIV/0!</v>
      </c>
      <c r="BD48" s="442">
        <v>0</v>
      </c>
      <c r="BE48" s="860" t="e">
        <v>#DIV/0!</v>
      </c>
      <c r="BF48" s="325">
        <v>0</v>
      </c>
      <c r="BG48" s="321" t="e">
        <v>#DIV/0!</v>
      </c>
      <c r="BH48" s="679"/>
      <c r="BI48" s="495" t="s">
        <v>41</v>
      </c>
      <c r="BJ48" s="325">
        <v>40760.359249842761</v>
      </c>
      <c r="BK48" s="860">
        <v>0.42041463223826636</v>
      </c>
      <c r="BL48" s="325">
        <v>14415.916634859579</v>
      </c>
      <c r="BM48" s="860">
        <v>0.14869010975278329</v>
      </c>
      <c r="BN48" s="325">
        <v>22113.658424192479</v>
      </c>
      <c r="BO48" s="860">
        <v>0.22808693900030791</v>
      </c>
      <c r="BP48" s="325">
        <v>7970.7265093611995</v>
      </c>
      <c r="BQ48" s="860">
        <v>8.2212475939299187E-2</v>
      </c>
      <c r="BR48" s="325">
        <v>2696.5713874975427</v>
      </c>
      <c r="BS48" s="860">
        <v>2.7813250153907423E-2</v>
      </c>
      <c r="BT48" s="325">
        <v>8995.5285315134988</v>
      </c>
      <c r="BU48" s="860">
        <v>9.2782592915435821E-2</v>
      </c>
      <c r="BV48" s="325">
        <v>96952.760737267061</v>
      </c>
      <c r="BW48" s="680">
        <v>0.26127019998565004</v>
      </c>
      <c r="BX48" s="646">
        <v>0.43089525800895034</v>
      </c>
      <c r="BY48" s="495" t="s">
        <v>41</v>
      </c>
      <c r="BZ48" s="149">
        <v>1003.249709248835</v>
      </c>
      <c r="CA48" s="150">
        <v>1.0348238217717349E-2</v>
      </c>
      <c r="CB48" s="149">
        <v>4767.5606591120122</v>
      </c>
      <c r="CC48" s="150">
        <v>4.9176045567805811E-2</v>
      </c>
      <c r="CD48" s="302">
        <v>4313.9410740484673</v>
      </c>
      <c r="CE48" s="150">
        <v>4.4497087295319163E-2</v>
      </c>
      <c r="CF48" s="302">
        <v>11512.004451914654</v>
      </c>
      <c r="CG48" s="150">
        <v>0.11874308393374082</v>
      </c>
      <c r="CH48" s="302">
        <v>18358.597327708787</v>
      </c>
      <c r="CI48" s="150">
        <v>0.18936376132371183</v>
      </c>
      <c r="CJ48" s="302">
        <v>11475.25014207001</v>
      </c>
      <c r="CK48" s="150">
        <v>0.11836397357836884</v>
      </c>
      <c r="CL48" s="302">
        <v>22484.941262753036</v>
      </c>
      <c r="CM48" s="150">
        <v>0.23192583696093502</v>
      </c>
      <c r="CN48" s="302">
        <v>23033.297112326272</v>
      </c>
      <c r="CO48" s="150">
        <v>0.23758197312240106</v>
      </c>
      <c r="CP48" s="325">
        <v>96948.841739182084</v>
      </c>
      <c r="CQ48" s="120"/>
    </row>
    <row r="49" spans="2:95" s="147" customFormat="1" ht="13.5" thickBot="1" x14ac:dyDescent="0.25">
      <c r="C49" s="861" t="s">
        <v>42</v>
      </c>
      <c r="D49" s="862">
        <v>381325</v>
      </c>
      <c r="E49" s="444">
        <v>397693.00000900007</v>
      </c>
      <c r="F49" s="687"/>
      <c r="G49" s="444">
        <v>385551</v>
      </c>
      <c r="H49" s="863">
        <v>-6.1821853456447418E-3</v>
      </c>
      <c r="I49" s="444">
        <v>25208</v>
      </c>
      <c r="J49" s="863">
        <v>1.2834831829805493E-2</v>
      </c>
      <c r="K49" s="864">
        <v>-37350.000009000069</v>
      </c>
      <c r="L49" s="863">
        <v>-1.9017017175450235E-2</v>
      </c>
      <c r="M49" s="678"/>
      <c r="O49" s="498" t="s">
        <v>42</v>
      </c>
      <c r="P49" s="444">
        <v>12235.907564527435</v>
      </c>
      <c r="Q49" s="163">
        <v>3.1736158289117217E-2</v>
      </c>
      <c r="R49" s="444">
        <v>13637.476570014733</v>
      </c>
      <c r="S49" s="163">
        <v>3.5371394627467523E-2</v>
      </c>
      <c r="T49" s="444">
        <v>24694.987284767456</v>
      </c>
      <c r="U49" s="163">
        <v>6.4051156098071202E-2</v>
      </c>
      <c r="V49" s="444">
        <v>37285.504061317522</v>
      </c>
      <c r="W49" s="163">
        <v>9.6707060962927124E-2</v>
      </c>
      <c r="X49" s="444">
        <v>29989.915876050181</v>
      </c>
      <c r="Y49" s="163">
        <v>7.7784562550869213E-2</v>
      </c>
      <c r="Z49" s="444">
        <v>59159.996367219785</v>
      </c>
      <c r="AA49" s="163">
        <v>0.1534427257800389</v>
      </c>
      <c r="AB49" s="444">
        <v>92473.646912746859</v>
      </c>
      <c r="AC49" s="163">
        <v>0.23984802766105351</v>
      </c>
      <c r="AD49" s="444">
        <v>50588.043811893018</v>
      </c>
      <c r="AE49" s="163">
        <v>0.13120973311414835</v>
      </c>
      <c r="AF49" s="444">
        <v>46958.240972151223</v>
      </c>
      <c r="AG49" s="163">
        <v>0.12179514765141633</v>
      </c>
      <c r="AH49" s="444">
        <v>18527.280579311875</v>
      </c>
      <c r="AI49" s="163">
        <v>4.8054033264890696E-2</v>
      </c>
      <c r="AJ49" s="500">
        <v>385551.00000000006</v>
      </c>
      <c r="AK49" s="296">
        <v>0</v>
      </c>
      <c r="AL49" s="120">
        <v>117843.79135667733</v>
      </c>
      <c r="AM49" s="333">
        <v>0.30565033252845231</v>
      </c>
      <c r="AN49" s="120">
        <v>65485.521551463098</v>
      </c>
      <c r="AO49" s="163">
        <v>0.16984918091630702</v>
      </c>
      <c r="AP49" s="502"/>
      <c r="AQ49" s="444">
        <v>97606.975164815711</v>
      </c>
      <c r="AR49" s="444">
        <v>89083.412101855502</v>
      </c>
      <c r="AS49" s="162">
        <v>109.56806981440563</v>
      </c>
      <c r="AT49" s="679"/>
      <c r="AU49" s="498" t="s">
        <v>42</v>
      </c>
      <c r="AV49" s="444">
        <v>0</v>
      </c>
      <c r="AW49" s="865" t="e">
        <v>#DIV/0!</v>
      </c>
      <c r="AX49" s="444">
        <v>0</v>
      </c>
      <c r="AY49" s="865" t="e">
        <v>#DIV/0!</v>
      </c>
      <c r="AZ49" s="444">
        <v>0</v>
      </c>
      <c r="BA49" s="865" t="e">
        <v>#DIV/0!</v>
      </c>
      <c r="BB49" s="444">
        <v>0</v>
      </c>
      <c r="BC49" s="865" t="e">
        <v>#DIV/0!</v>
      </c>
      <c r="BD49" s="444">
        <v>0</v>
      </c>
      <c r="BE49" s="865" t="e">
        <v>#DIV/0!</v>
      </c>
      <c r="BF49" s="500">
        <v>0</v>
      </c>
      <c r="BG49" s="866" t="e">
        <v>#DIV/0!</v>
      </c>
      <c r="BH49" s="679"/>
      <c r="BI49" s="498" t="s">
        <v>42</v>
      </c>
      <c r="BJ49" s="500">
        <v>131237.80714842252</v>
      </c>
      <c r="BK49" s="865">
        <v>0.41861414119623047</v>
      </c>
      <c r="BL49" s="500">
        <v>46559.779067282514</v>
      </c>
      <c r="BM49" s="865">
        <v>0.14851346842830096</v>
      </c>
      <c r="BN49" s="500">
        <v>74374.680318403029</v>
      </c>
      <c r="BO49" s="865">
        <v>0.23723569910781386</v>
      </c>
      <c r="BP49" s="500">
        <v>28129.965433738289</v>
      </c>
      <c r="BQ49" s="865">
        <v>8.9727202684867058E-2</v>
      </c>
      <c r="BR49" s="500">
        <v>7525.5029847225787</v>
      </c>
      <c r="BS49" s="865">
        <v>2.4004378292122184E-2</v>
      </c>
      <c r="BT49" s="500">
        <v>25677.696979084794</v>
      </c>
      <c r="BU49" s="865">
        <v>8.1905110290665398E-2</v>
      </c>
      <c r="BV49" s="500">
        <v>313505.43193165376</v>
      </c>
      <c r="BW49" s="680">
        <v>0.26186957909988684</v>
      </c>
      <c r="BX49" s="646">
        <v>0.43287239037546854</v>
      </c>
      <c r="BY49" s="498" t="s">
        <v>42</v>
      </c>
      <c r="BZ49" s="162">
        <v>2458.2325740624347</v>
      </c>
      <c r="CA49" s="163">
        <v>7.8435908347843416E-3</v>
      </c>
      <c r="CB49" s="162">
        <v>13523.858326354235</v>
      </c>
      <c r="CC49" s="163">
        <v>4.3151169803358022E-2</v>
      </c>
      <c r="CD49" s="499">
        <v>15292.870489037021</v>
      </c>
      <c r="CE49" s="163">
        <v>4.8795634746278557E-2</v>
      </c>
      <c r="CF49" s="499">
        <v>37467.475541246196</v>
      </c>
      <c r="CG49" s="163">
        <v>0.11954912275536431</v>
      </c>
      <c r="CH49" s="499">
        <v>60139.826828488804</v>
      </c>
      <c r="CI49" s="163">
        <v>0.19189079157709982</v>
      </c>
      <c r="CJ49" s="499">
        <v>37678.642484737138</v>
      </c>
      <c r="CK49" s="163">
        <v>0.12022290241317667</v>
      </c>
      <c r="CL49" s="499">
        <v>74926.122874537134</v>
      </c>
      <c r="CM49" s="163">
        <v>0.23907007695917004</v>
      </c>
      <c r="CN49" s="499">
        <v>71919.499325218101</v>
      </c>
      <c r="CO49" s="163">
        <v>0.22947671091076841</v>
      </c>
      <c r="CP49" s="500">
        <v>313406.52844368102</v>
      </c>
      <c r="CQ49" s="120"/>
    </row>
    <row r="50" spans="2:95" s="119" customFormat="1" x14ac:dyDescent="0.2">
      <c r="C50" s="166" t="s">
        <v>75</v>
      </c>
      <c r="D50" s="135"/>
      <c r="E50" s="135"/>
      <c r="G50" s="699"/>
      <c r="H50" s="135"/>
      <c r="I50" s="135"/>
      <c r="J50" s="140"/>
      <c r="L50" s="140"/>
      <c r="M50" s="140"/>
      <c r="O50" s="166" t="s">
        <v>75</v>
      </c>
      <c r="P50" s="135"/>
      <c r="Q50" s="140"/>
      <c r="R50" s="135"/>
      <c r="S50" s="140"/>
      <c r="T50" s="135"/>
      <c r="U50" s="140"/>
      <c r="V50" s="135"/>
      <c r="W50" s="140"/>
      <c r="X50" s="135"/>
      <c r="Y50" s="140"/>
      <c r="Z50" s="135"/>
      <c r="AA50" s="140"/>
      <c r="AB50" s="135"/>
      <c r="AC50" s="140"/>
      <c r="AD50" s="135"/>
      <c r="AE50" s="140"/>
      <c r="AF50" s="135"/>
      <c r="AG50" s="140"/>
      <c r="AH50" s="135"/>
      <c r="AI50" s="140"/>
      <c r="AJ50" s="135"/>
      <c r="AK50" s="296"/>
      <c r="AL50" s="333"/>
      <c r="AM50" s="333"/>
      <c r="AN50" s="120">
        <v>0</v>
      </c>
      <c r="AO50" s="140"/>
      <c r="AQ50" s="135"/>
      <c r="AR50" s="135"/>
      <c r="AS50" s="135"/>
      <c r="AT50" s="135"/>
      <c r="AU50" s="867" t="s">
        <v>168</v>
      </c>
      <c r="AV50" s="135"/>
      <c r="AW50" s="140"/>
      <c r="AX50" s="135"/>
      <c r="AY50" s="140"/>
      <c r="AZ50" s="135"/>
      <c r="BA50" s="140"/>
      <c r="BB50" s="135"/>
      <c r="BC50" s="140"/>
      <c r="BD50" s="135"/>
      <c r="BE50" s="140"/>
      <c r="BF50" s="135"/>
      <c r="BG50" s="501"/>
      <c r="BH50" s="135"/>
      <c r="BI50" s="867" t="s">
        <v>168</v>
      </c>
      <c r="BJ50" s="135"/>
      <c r="BK50" s="140"/>
      <c r="BL50" s="135"/>
      <c r="BM50" s="140"/>
      <c r="BN50" s="135"/>
      <c r="BO50" s="140"/>
      <c r="BP50" s="135"/>
      <c r="BQ50" s="140"/>
      <c r="BR50" s="135"/>
      <c r="BS50" s="140"/>
      <c r="BT50" s="135"/>
      <c r="BU50" s="140"/>
      <c r="BV50" s="135"/>
      <c r="BW50" s="643"/>
      <c r="BX50" s="646">
        <v>0</v>
      </c>
      <c r="BY50" s="166" t="s">
        <v>75</v>
      </c>
      <c r="BZ50" s="135"/>
      <c r="CA50" s="140"/>
      <c r="CB50" s="135"/>
      <c r="CC50" s="140"/>
      <c r="CD50" s="135"/>
      <c r="CP50" s="135"/>
      <c r="CQ50" s="120"/>
    </row>
    <row r="51" spans="2:95" x14ac:dyDescent="0.2">
      <c r="E51" s="69"/>
      <c r="F51"/>
      <c r="G51" s="69"/>
      <c r="J51" s="340"/>
      <c r="K51" s="277"/>
      <c r="L51" s="340"/>
      <c r="M51" s="340"/>
      <c r="N51"/>
      <c r="P51" s="12"/>
      <c r="Q51" s="1"/>
      <c r="R51" s="12"/>
      <c r="S51" s="1"/>
      <c r="T51" s="12"/>
      <c r="U51" s="1"/>
      <c r="V51" s="12"/>
      <c r="W51" s="1"/>
      <c r="X51" s="12"/>
      <c r="Y51" s="1"/>
      <c r="Z51" s="12"/>
      <c r="AA51" s="1"/>
      <c r="AB51" s="12"/>
      <c r="AC51" s="1"/>
      <c r="AD51" s="12"/>
      <c r="AE51" s="1"/>
      <c r="AF51" s="12"/>
      <c r="AG51" s="1"/>
      <c r="AH51" s="12"/>
      <c r="AI51" s="1"/>
      <c r="AJ51" s="12"/>
      <c r="AK51" s="12"/>
      <c r="AO51" s="1"/>
      <c r="AQ51" s="341"/>
      <c r="AR51" s="341"/>
      <c r="AS51" s="341"/>
      <c r="AV51" s="341"/>
      <c r="AW51" s="340"/>
      <c r="AX51" s="341"/>
      <c r="AY51" s="340"/>
      <c r="AZ51" s="341"/>
      <c r="BA51" s="340"/>
      <c r="BB51" s="341"/>
      <c r="BC51" s="340"/>
      <c r="BD51" s="341"/>
      <c r="BE51" s="340"/>
      <c r="BF51" s="341"/>
      <c r="BJ51" s="12"/>
      <c r="BK51" s="1"/>
      <c r="BL51" s="12"/>
      <c r="BM51" s="1"/>
      <c r="BN51" s="12"/>
      <c r="BO51" s="1"/>
      <c r="BP51" s="12"/>
      <c r="BQ51" s="1"/>
      <c r="BR51" s="12"/>
      <c r="BS51" s="1"/>
      <c r="BT51" s="12"/>
      <c r="BU51" s="1"/>
      <c r="BV51" s="12"/>
      <c r="BZ51" s="12"/>
      <c r="CA51" s="1"/>
      <c r="CB51" s="12"/>
      <c r="CC51" s="1"/>
      <c r="CD51" s="12"/>
      <c r="CP51" s="12"/>
    </row>
    <row r="52" spans="2:95" x14ac:dyDescent="0.2">
      <c r="AU52" s="513" t="s">
        <v>284</v>
      </c>
      <c r="AV52" s="606"/>
      <c r="AW52" s="527" t="e">
        <v>#DIV/0!</v>
      </c>
      <c r="AX52" s="606"/>
      <c r="AY52" s="527" t="e">
        <v>#DIV/0!</v>
      </c>
      <c r="AZ52" s="606"/>
      <c r="BA52" s="527" t="e">
        <v>#DIV/0!</v>
      </c>
      <c r="BB52" s="606"/>
      <c r="BC52" s="527" t="e">
        <v>#DIV/0!</v>
      </c>
      <c r="BD52" s="606"/>
      <c r="BE52" s="527" t="e">
        <v>#DIV/0!</v>
      </c>
      <c r="BF52" s="606">
        <v>0</v>
      </c>
      <c r="BG52" s="516" t="e">
        <v>#DIV/0!</v>
      </c>
    </row>
    <row r="53" spans="2:95" x14ac:dyDescent="0.2">
      <c r="C53" s="62"/>
      <c r="S53"/>
    </row>
    <row r="54" spans="2:95" x14ac:dyDescent="0.2">
      <c r="B54" s="12"/>
      <c r="C54" s="12"/>
      <c r="O54" s="12"/>
      <c r="P54" s="12"/>
      <c r="R54" s="12"/>
      <c r="AU54" s="12"/>
      <c r="AV54" s="341"/>
      <c r="AX54" s="341"/>
      <c r="AZ54" s="341"/>
      <c r="BB54" s="341"/>
      <c r="BD54" s="341"/>
      <c r="BY54" s="12"/>
      <c r="BZ54" s="12"/>
      <c r="CB54" s="12"/>
      <c r="CD54" s="12"/>
    </row>
    <row r="55" spans="2:95" x14ac:dyDescent="0.2">
      <c r="AY55" s="607"/>
      <c r="AZ55" s="608"/>
    </row>
    <row r="56" spans="2:95" x14ac:dyDescent="0.2">
      <c r="AJ56" s="519"/>
      <c r="AV56" s="527"/>
      <c r="AW56" s="527"/>
      <c r="AX56" s="527"/>
      <c r="AY56" s="527"/>
      <c r="AZ56" s="527"/>
      <c r="BA56" s="527"/>
    </row>
    <row r="57" spans="2:95" x14ac:dyDescent="0.2">
      <c r="O57" s="104"/>
      <c r="P57" s="309"/>
      <c r="AJ57" s="519"/>
      <c r="AV57" s="527"/>
      <c r="AW57" s="527"/>
      <c r="AX57" s="527"/>
      <c r="AY57" s="527"/>
      <c r="AZ57" s="527"/>
      <c r="BA57" s="527"/>
    </row>
    <row r="58" spans="2:95" x14ac:dyDescent="0.2">
      <c r="O58" s="104"/>
      <c r="P58" s="309"/>
      <c r="AJ58" s="62"/>
      <c r="AV58" s="527"/>
      <c r="AW58" s="527"/>
      <c r="AX58" s="527"/>
      <c r="AY58" s="527"/>
      <c r="AZ58" s="527"/>
      <c r="BA58" s="527"/>
    </row>
    <row r="59" spans="2:95" ht="13.5" thickBot="1" x14ac:dyDescent="0.25">
      <c r="O59" s="104"/>
      <c r="P59" s="309"/>
      <c r="AJ59" s="520"/>
      <c r="AX59" s="341"/>
      <c r="AZ59" s="341"/>
    </row>
    <row r="60" spans="2:95" ht="13.5" thickBot="1" x14ac:dyDescent="0.25">
      <c r="O60" s="104"/>
      <c r="P60" s="309"/>
      <c r="AJ60" s="521"/>
      <c r="AV60" s="527"/>
      <c r="AW60" s="527"/>
      <c r="AX60" s="527"/>
      <c r="AY60" s="527"/>
      <c r="AZ60" s="527"/>
      <c r="BA60" s="527"/>
    </row>
    <row r="61" spans="2:95" x14ac:dyDescent="0.2">
      <c r="O61" s="104"/>
      <c r="P61" s="309"/>
      <c r="AJ61" s="62"/>
    </row>
    <row r="62" spans="2:95" x14ac:dyDescent="0.2">
      <c r="O62" s="104"/>
      <c r="P62" s="309"/>
    </row>
    <row r="73" spans="70:70" x14ac:dyDescent="0.2">
      <c r="BR73"/>
    </row>
  </sheetData>
  <phoneticPr fontId="2" type="noConversion"/>
  <printOptions horizontalCentered="1" verticalCentered="1"/>
  <pageMargins left="0.25" right="0.25" top="0.75" bottom="0.75" header="0.3" footer="0.3"/>
  <pageSetup paperSize="9" orientation="portrait" r:id="rId1"/>
  <headerFooter alignWithMargins="0">
    <oddHeader>&amp;C&amp;"-,Normal"&amp;K003366Observatoire de l'habitat de la Martinique&amp;"Arial,Normal"&amp;K000000
&amp;"-,Gras"&amp;11Profil de la population</oddHeader>
  </headerFooter>
  <colBreaks count="1" manualBreakCount="1">
    <brk id="14" min="50" max="1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10</vt:i4>
      </vt:variant>
    </vt:vector>
  </HeadingPairs>
  <TitlesOfParts>
    <vt:vector size="26" baseType="lpstr">
      <vt:lpstr>Feuil2</vt:lpstr>
      <vt:lpstr>Logt</vt:lpstr>
      <vt:lpstr>RP</vt:lpstr>
      <vt:lpstr>RP achevement construction</vt:lpstr>
      <vt:lpstr>Parc privé</vt:lpstr>
      <vt:lpstr>vacants</vt:lpstr>
      <vt:lpstr>tx vacants</vt:lpstr>
      <vt:lpstr>ménages</vt:lpstr>
      <vt:lpstr>pop</vt:lpstr>
      <vt:lpstr>selon taille ménage</vt:lpstr>
      <vt:lpstr>nb moy pers</vt:lpstr>
      <vt:lpstr>selon statut d'occ (2)</vt:lpstr>
      <vt:lpstr>65 ans et +</vt:lpstr>
      <vt:lpstr>moins de 25 ans</vt:lpstr>
      <vt:lpstr>-25ans</vt:lpstr>
      <vt:lpstr>65ans+</vt:lpstr>
      <vt:lpstr>'65 ans et +'!Zone_d_impression</vt:lpstr>
      <vt:lpstr>Logt!Zone_d_impression</vt:lpstr>
      <vt:lpstr>ménages!Zone_d_impression</vt:lpstr>
      <vt:lpstr>'moins de 25 ans'!Zone_d_impression</vt:lpstr>
      <vt:lpstr>'nb moy pers'!Zone_d_impression</vt:lpstr>
      <vt:lpstr>'Parc privé'!Zone_d_impression</vt:lpstr>
      <vt:lpstr>RP!Zone_d_impression</vt:lpstr>
      <vt:lpstr>'selon taille ménage'!Zone_d_impression</vt:lpstr>
      <vt:lpstr>'tx vacants'!Zone_d_impression</vt:lpstr>
      <vt:lpstr>vacants!Zone_d_impression</vt:lpstr>
    </vt:vector>
  </TitlesOfParts>
  <Company>EOHS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</dc:creator>
  <cp:lastModifiedBy>Cecile Peirolo</cp:lastModifiedBy>
  <cp:lastPrinted>2015-12-01T08:39:35Z</cp:lastPrinted>
  <dcterms:created xsi:type="dcterms:W3CDTF">2011-11-15T14:39:08Z</dcterms:created>
  <dcterms:modified xsi:type="dcterms:W3CDTF">2016-12-12T07:38:40Z</dcterms:modified>
</cp:coreProperties>
</file>